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tabRatio="670" firstSheet="2" activeTab="7"/>
  </bookViews>
  <sheets>
    <sheet name="P1A-CONTRAPRESTAÇÃO" sheetId="12" r:id="rId1"/>
    <sheet name="P1-FONTES" sheetId="6" r:id="rId2"/>
    <sheet name="P2A-LUMINARIAS" sheetId="28" r:id="rId3"/>
    <sheet name="P2-INVESTIMENTOS" sheetId="3" r:id="rId4"/>
    <sheet name="P2B-MOBILIARIO" sheetId="27" r:id="rId5"/>
    <sheet name="P2C-AMORTIZAÇÃO" sheetId="2" r:id="rId6"/>
    <sheet name="P3-CUSTOS" sheetId="4" r:id="rId7"/>
    <sheet name="P3A-DESPESAS CUSTOS" sheetId="23" r:id="rId8"/>
    <sheet name="P3B-CRONOGRAMA E ENERGIA" sheetId="24" r:id="rId9"/>
    <sheet name="P3C-TARIFA " sheetId="30" r:id="rId10"/>
    <sheet name="P3C-SEGUROS" sheetId="19" r:id="rId11"/>
    <sheet name="P4-DRE" sheetId="5" r:id="rId12"/>
    <sheet name="P5-FLUXO PROJETO" sheetId="10" r:id="rId13"/>
    <sheet name="PONTOS" sheetId="29" state="hidden" r:id="rId14"/>
  </sheets>
  <definedNames>
    <definedName name="\D">#REF!</definedName>
    <definedName name="\E">#REF!</definedName>
    <definedName name="\P">#REF!</definedName>
    <definedName name="\R">#REF!</definedName>
    <definedName name="a_im">#REF!</definedName>
    <definedName name="_xlnm.Print_Area" localSheetId="0">'P1A-CONTRAPRESTAÇÃO'!$A$1:$C$6</definedName>
    <definedName name="_xlnm.Print_Area" localSheetId="2">'P2A-LUMINARIAS'!$A:$M</definedName>
    <definedName name="_xlnm.Print_Area" localSheetId="4">'P2B-MOBILIARIO'!$A$1:$D$18</definedName>
    <definedName name="_xlnm.Print_Area" localSheetId="5">'P2C-AMORTIZAÇÃO'!$A$1:$Z$43</definedName>
    <definedName name="_xlnm.Print_Area" localSheetId="3">'P2-INVESTIMENTOS'!$A$1:$Z$20</definedName>
    <definedName name="_xlnm.Print_Area" localSheetId="7">'P3A-DESPESAS CUSTOS'!$A$1:$J$65</definedName>
    <definedName name="_xlnm.Print_Area" localSheetId="8">'P3B-CRONOGRAMA E ENERGIA'!$A$1:$Z$32</definedName>
    <definedName name="_xlnm.Print_Area" localSheetId="10">'P3C-SEGUROS'!$A$1:$Z$24</definedName>
    <definedName name="_xlnm.Print_Area" localSheetId="9">'P3C-TARIFA '!$A:$N</definedName>
    <definedName name="_xlnm.Print_Area" localSheetId="6">'P3-CUSTOS'!$A$1:$Z$21</definedName>
    <definedName name="_xlnm.Print_Area" localSheetId="11">'P4-DRE'!$A$1:$Z$66</definedName>
    <definedName name="_xlnm.Print_Area" localSheetId="12">'P5-FLUXO PROJETO'!$A$1:$Z$18</definedName>
    <definedName name="Área_impressão_IM">#REF!</definedName>
    <definedName name="TARIFAS">#REF!</definedName>
    <definedName name="_xlnm.Print_Titles" localSheetId="1">'P1-FONTES'!$A:$B,'P1-FONTES'!$1:$3</definedName>
    <definedName name="_xlnm.Print_Titles" localSheetId="4">'P2B-MOBILIARIO'!$A:$A,'P2B-MOBILIARIO'!$1:$2</definedName>
    <definedName name="_xlnm.Print_Titles" localSheetId="5">'P2C-AMORTIZAÇÃO'!$A:$B,'P2C-AMORTIZAÇÃO'!$1:$3</definedName>
    <definedName name="_xlnm.Print_Titles" localSheetId="3">'P2-INVESTIMENTOS'!$A:$B,'P2-INVESTIMENTOS'!$1:$3</definedName>
    <definedName name="_xlnm.Print_Titles" localSheetId="7">'P3A-DESPESAS CUSTOS'!$A:$A,'P3A-DESPESAS CUSTOS'!$1:$3</definedName>
    <definedName name="_xlnm.Print_Titles" localSheetId="8">'P3B-CRONOGRAMA E ENERGIA'!$A:$B,'P3B-CRONOGRAMA E ENERGIA'!$1:$3</definedName>
    <definedName name="_xlnm.Print_Titles" localSheetId="10">'P3C-SEGUROS'!$A:$B,'P3C-SEGUROS'!$1:$3</definedName>
    <definedName name="_xlnm.Print_Titles" localSheetId="6">'P3-CUSTOS'!$A:$B,'P3-CUSTOS'!$1:$3</definedName>
    <definedName name="_xlnm.Print_Titles" localSheetId="11">'P4-DRE'!$A:$B,'P4-DRE'!$1:$3</definedName>
    <definedName name="_xlnm.Print_Titles" localSheetId="12">'P5-FLUXO PROJETO'!$A:$B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29" l="1"/>
  <c r="C5" i="29" s="1"/>
  <c r="B4" i="29" l="1"/>
  <c r="C4" i="29" s="1"/>
  <c r="B6" i="29" l="1"/>
  <c r="D3" i="29" l="1"/>
  <c r="C6" i="29"/>
  <c r="B7" i="29"/>
  <c r="D5" i="29" l="1"/>
  <c r="D4" i="29"/>
  <c r="D6" i="29"/>
  <c r="C7" i="29"/>
  <c r="E6" i="29" l="1"/>
  <c r="B9" i="29"/>
  <c r="C9" i="29" s="1"/>
  <c r="D9" i="29" s="1"/>
  <c r="E9" i="29" s="1"/>
  <c r="E4" i="29"/>
  <c r="D7" i="29"/>
  <c r="E7" i="29" s="1"/>
  <c r="F6" i="29"/>
  <c r="E5" i="29"/>
  <c r="B11" i="29" l="1"/>
  <c r="C11" i="29" s="1"/>
  <c r="D11" i="29" s="1"/>
  <c r="E11" i="29" s="1"/>
  <c r="B8" i="29" l="1"/>
  <c r="B14" i="29" l="1"/>
  <c r="C8" i="29"/>
  <c r="B10" i="29"/>
  <c r="B12" i="29" s="1"/>
  <c r="B15" i="29" l="1"/>
  <c r="A15" i="29" s="1"/>
  <c r="D8" i="29"/>
  <c r="E8" i="29" s="1"/>
  <c r="C10" i="29"/>
  <c r="D10" i="29" l="1"/>
  <c r="E10" i="29" s="1"/>
  <c r="C12" i="29"/>
  <c r="D12" i="29" s="1"/>
  <c r="E12" i="29" s="1"/>
</calcChain>
</file>

<file path=xl/sharedStrings.xml><?xml version="1.0" encoding="utf-8"?>
<sst xmlns="http://schemas.openxmlformats.org/spreadsheetml/2006/main" count="404" uniqueCount="284">
  <si>
    <t>Somatório</t>
  </si>
  <si>
    <t>SOMATÓRIO</t>
  </si>
  <si>
    <t>Deduções por Perdas Seguidas</t>
  </si>
  <si>
    <t>Máxima Dedução Permitida</t>
  </si>
  <si>
    <t>Dedução</t>
  </si>
  <si>
    <t>Base de cálculo ( Lucro Real )</t>
  </si>
  <si>
    <t>Imposto de Renda Adicional</t>
  </si>
  <si>
    <t>Contribuição Social</t>
  </si>
  <si>
    <t>EBITDA</t>
  </si>
  <si>
    <t>Margem EBITDA</t>
  </si>
  <si>
    <t>TIR DO PROJETO</t>
  </si>
  <si>
    <t>EXPOSIÇÃO MÁXIMA</t>
  </si>
  <si>
    <t>PAY BACK</t>
  </si>
  <si>
    <t>Transmissão de Dados</t>
  </si>
  <si>
    <t>Contraprestação</t>
  </si>
  <si>
    <t xml:space="preserve"> </t>
  </si>
  <si>
    <t>Prêmio</t>
  </si>
  <si>
    <t>Total</t>
  </si>
  <si>
    <t>Estudos PMI</t>
  </si>
  <si>
    <t>Pré-Operacionais</t>
  </si>
  <si>
    <t>Energia Elétrica</t>
  </si>
  <si>
    <t>Investimentos</t>
  </si>
  <si>
    <t>Aporte Prefeitura</t>
  </si>
  <si>
    <t>R$ x 1000</t>
  </si>
  <si>
    <t>Pontos de Iluminação</t>
  </si>
  <si>
    <t>Quantidade final</t>
  </si>
  <si>
    <t>COFINS</t>
  </si>
  <si>
    <t>Responsabilidade Civil</t>
  </si>
  <si>
    <t>Seguro Engenharia</t>
  </si>
  <si>
    <t>Base de Cálculo</t>
  </si>
  <si>
    <t>Energia</t>
  </si>
  <si>
    <t>Seguros</t>
  </si>
  <si>
    <t>ISS</t>
  </si>
  <si>
    <t>Componentes Luminárias</t>
  </si>
  <si>
    <t>Valor Médio por Ponto</t>
  </si>
  <si>
    <t>Amortização</t>
  </si>
  <si>
    <t>Resultado Líquido</t>
  </si>
  <si>
    <t>P1 - FONTES DE RECURSOS</t>
  </si>
  <si>
    <t>P2 - INVESTIMENTOS</t>
  </si>
  <si>
    <t>P2A - INVESTIMENTOS EM LUMINÁRIAS</t>
  </si>
  <si>
    <t>P3 - CUSTOS</t>
  </si>
  <si>
    <t>R$ x 1</t>
  </si>
  <si>
    <t>Unitário</t>
  </si>
  <si>
    <t>Mão de obra</t>
  </si>
  <si>
    <t>Engenheiro Operacional</t>
  </si>
  <si>
    <t>Faxineira</t>
  </si>
  <si>
    <t>Dados fonte: P2A</t>
  </si>
  <si>
    <t>Novos pontos</t>
  </si>
  <si>
    <t>Auxiliar</t>
  </si>
  <si>
    <t>Eletricista Reserva</t>
  </si>
  <si>
    <t>Equipe Reserva</t>
  </si>
  <si>
    <t>Almoxarife</t>
  </si>
  <si>
    <t>Contabilidade</t>
  </si>
  <si>
    <t>Segurança Trabalho</t>
  </si>
  <si>
    <t>Encargos</t>
  </si>
  <si>
    <t>Adicionais</t>
  </si>
  <si>
    <t>Outros Operacional</t>
  </si>
  <si>
    <t>Advocacia</t>
  </si>
  <si>
    <t>Resultado</t>
  </si>
  <si>
    <t>Troca</t>
  </si>
  <si>
    <t>Após</t>
  </si>
  <si>
    <t>Quant. Troca</t>
  </si>
  <si>
    <t>Quant. Após</t>
  </si>
  <si>
    <t>Equipe de Manutenção Diurna</t>
  </si>
  <si>
    <t>Equipe de Manutenção Noturna</t>
  </si>
  <si>
    <t>Veículo 1.0 + comb.</t>
  </si>
  <si>
    <t>Veiculo /cesto aéreo + comb.</t>
  </si>
  <si>
    <t>Veiculo diretoria + comb.</t>
  </si>
  <si>
    <t>Monitoramento veicular</t>
  </si>
  <si>
    <t>Auditoria</t>
  </si>
  <si>
    <t>Mobiliário</t>
  </si>
  <si>
    <t>Suprimentos</t>
  </si>
  <si>
    <t>Ferramental equipes</t>
  </si>
  <si>
    <t>Benefícios /EPI</t>
  </si>
  <si>
    <t>Receitas acessórias</t>
  </si>
  <si>
    <t>Consumo de energia</t>
  </si>
  <si>
    <t>Quantidade inicial</t>
  </si>
  <si>
    <t>Total dos Tributos</t>
  </si>
  <si>
    <t>Receita Líquida</t>
  </si>
  <si>
    <t>Custos Totais</t>
  </si>
  <si>
    <t>Amortização dos Investimentos</t>
  </si>
  <si>
    <t>IRPJ</t>
  </si>
  <si>
    <t>Adicional IRPJ</t>
  </si>
  <si>
    <t>Total dos Impostos</t>
  </si>
  <si>
    <t>Outros gastos de implantação</t>
  </si>
  <si>
    <t>Resultado Antes do IRPJ/CSLL</t>
  </si>
  <si>
    <t>Acréscimos</t>
  </si>
  <si>
    <t>Veiculo /munck + comb.</t>
  </si>
  <si>
    <t>Saldo de Caixa</t>
  </si>
  <si>
    <t>Saldo Acumulado</t>
  </si>
  <si>
    <t>P4 - DRE</t>
  </si>
  <si>
    <t>NOBREAK 1.4 KVA</t>
  </si>
  <si>
    <t>LAPTOP</t>
  </si>
  <si>
    <t>APARELHOS CELULARES</t>
  </si>
  <si>
    <t>CHIP CELULAR</t>
  </si>
  <si>
    <t>TABLET</t>
  </si>
  <si>
    <t>Somatório mês</t>
  </si>
  <si>
    <t>Somatório ano</t>
  </si>
  <si>
    <t>PIS</t>
  </si>
  <si>
    <t>Aporte da Prefeitura</t>
  </si>
  <si>
    <t>PIS - % incidência</t>
  </si>
  <si>
    <t>COFINS - % incidência</t>
  </si>
  <si>
    <t>Base de cálculo</t>
  </si>
  <si>
    <t>Base Tributável</t>
  </si>
  <si>
    <t>Verificador da planilha</t>
  </si>
  <si>
    <t>Linha do Pay Back</t>
  </si>
  <si>
    <t>Total das Entradas</t>
  </si>
  <si>
    <t>Total das saídas</t>
  </si>
  <si>
    <t>Investimento Amortização</t>
  </si>
  <si>
    <t>Operação</t>
  </si>
  <si>
    <t>Outros/Terceirizados</t>
  </si>
  <si>
    <t>P2B -INVESTIMENTOS MOBILIÁRIO</t>
  </si>
  <si>
    <t>Quant.</t>
  </si>
  <si>
    <t>Aporte - Prefeitura</t>
  </si>
  <si>
    <t>Valor</t>
  </si>
  <si>
    <t>Manutenção / Troca</t>
  </si>
  <si>
    <t>Internet Dedicada</t>
  </si>
  <si>
    <t>Plano Celular (mensal)</t>
  </si>
  <si>
    <t>Plano 3G  Dados Tablet</t>
  </si>
  <si>
    <t>Linha 0800</t>
  </si>
  <si>
    <t xml:space="preserve">P2C - INVESTIMENTOS </t>
  </si>
  <si>
    <t>AMORTIZAÇÕES</t>
  </si>
  <si>
    <t>Imposto de Renda</t>
  </si>
  <si>
    <t>P3A - DESPESAS / CUSTOS OPERACIONAIS</t>
  </si>
  <si>
    <t>Despesas</t>
  </si>
  <si>
    <t>Despesas da SPE</t>
  </si>
  <si>
    <t>Taxa</t>
  </si>
  <si>
    <t>Valor Base</t>
  </si>
  <si>
    <t>Ano 01</t>
  </si>
  <si>
    <t>Ano 02</t>
  </si>
  <si>
    <t>Ano 03</t>
  </si>
  <si>
    <t>Ano 04</t>
  </si>
  <si>
    <t>Ano 05</t>
  </si>
  <si>
    <t>Ano 06</t>
  </si>
  <si>
    <t>Ano 07</t>
  </si>
  <si>
    <t>Ano 08</t>
  </si>
  <si>
    <t>Ano 09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</si>
  <si>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</si>
  <si>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</si>
  <si>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</si>
  <si>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</si>
  <si>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</si>
  <si>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</si>
  <si>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</si>
  <si>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</si>
  <si>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</si>
  <si>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</si>
  <si>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</si>
  <si>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12 anos / prazo Concessão</t>
  </si>
  <si>
    <t>5 anos</t>
  </si>
  <si>
    <t>Classe</t>
  </si>
  <si>
    <t>Sistema Atual</t>
  </si>
  <si>
    <t>Sistema LED</t>
  </si>
  <si>
    <t>Lâmpada Instalada</t>
  </si>
  <si>
    <t>Luminária LED</t>
  </si>
  <si>
    <t>Potencia</t>
  </si>
  <si>
    <t>Reator</t>
  </si>
  <si>
    <t>Potencia Total</t>
  </si>
  <si>
    <t>Qtd Pontos</t>
  </si>
  <si>
    <t>Potencia Instalada (KW)</t>
  </si>
  <si>
    <t>Consumo Total Anual (KWh)</t>
  </si>
  <si>
    <t>Potência</t>
  </si>
  <si>
    <t>Potência Instalada (KW)</t>
  </si>
  <si>
    <t>Consumo Total Anual</t>
  </si>
  <si>
    <t>Custo Total Por Tipo de Luminária</t>
  </si>
  <si>
    <t>Vias</t>
  </si>
  <si>
    <t>TOTAL</t>
  </si>
  <si>
    <t>Consumo médio Anual por Ponto de IP</t>
  </si>
  <si>
    <t>Consumo médio ano em reais</t>
  </si>
  <si>
    <t>Consumo médio ano em reais LED</t>
  </si>
  <si>
    <t>Consumo médio ano em reais ANTIGA</t>
  </si>
  <si>
    <t>Total no ano</t>
  </si>
  <si>
    <t>Furtos/ Abalroamento/Descarte</t>
  </si>
  <si>
    <t>Outros Investimentos</t>
  </si>
  <si>
    <t>ICMS</t>
  </si>
  <si>
    <t>Obra</t>
  </si>
  <si>
    <t>Garantia de Execução do Contrato</t>
  </si>
  <si>
    <t>Valor Contratual</t>
  </si>
  <si>
    <t>% do Contrato</t>
  </si>
  <si>
    <t>Execução do Contrato</t>
  </si>
  <si>
    <t>Valor no Ano</t>
  </si>
  <si>
    <t>Valor no Mês</t>
  </si>
  <si>
    <t>% de Desconto da Contraprestação</t>
  </si>
  <si>
    <t>Tipo de Lâmpada</t>
  </si>
  <si>
    <t>MOBILIÁRIO (CAD + MESA)</t>
  </si>
  <si>
    <t>CSLL</t>
  </si>
  <si>
    <t>Apuração do IRPJ/CSLL - Considerando o diferimento do Aporte</t>
  </si>
  <si>
    <t>CONTRAPRESTAÇÃO / DESCONTO</t>
  </si>
  <si>
    <t>Quantidade trocada</t>
  </si>
  <si>
    <t>Luminárias Acréscimo</t>
  </si>
  <si>
    <t>Acumulado</t>
  </si>
  <si>
    <t xml:space="preserve">11h 52 min/dia = 11,86666 h/dia x 365,25 dias/ano = </t>
  </si>
  <si>
    <t>Aterramento + outros</t>
  </si>
  <si>
    <t>Luminárias LED acumulado</t>
  </si>
  <si>
    <t>Transmissão de dados</t>
  </si>
  <si>
    <t>Luminárias Antigas</t>
  </si>
  <si>
    <t>P5 - FLUXO DO PROJETO</t>
  </si>
  <si>
    <t>Luminária Unitário c/ Telemetria</t>
  </si>
  <si>
    <t>Mobiliário 5 anos</t>
  </si>
  <si>
    <t>Meses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</si>
  <si>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</si>
  <si>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</si>
  <si>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</si>
  <si>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</si>
  <si>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</si>
  <si>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</si>
  <si>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</si>
  <si>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</si>
  <si>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</si>
  <si>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</si>
  <si>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</si>
  <si>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</si>
  <si>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Luminárias + outros 12 anos</t>
  </si>
  <si>
    <t>Moeda Constante</t>
  </si>
  <si>
    <t>R$ x 1.000     Total</t>
  </si>
  <si>
    <t>R$ x 1.000     Média ano</t>
  </si>
  <si>
    <t>R$ x  mês por ponto</t>
  </si>
  <si>
    <t>%</t>
  </si>
  <si>
    <t>Resultado (-) energia</t>
  </si>
  <si>
    <t>Tributos</t>
  </si>
  <si>
    <t>Custos</t>
  </si>
  <si>
    <t>Resultado (-) custos</t>
  </si>
  <si>
    <t>Lucro</t>
  </si>
  <si>
    <t>Mês</t>
  </si>
  <si>
    <t>Média</t>
  </si>
  <si>
    <t xml:space="preserve">% </t>
  </si>
  <si>
    <t>Pontos</t>
  </si>
  <si>
    <t>Aporte</t>
  </si>
  <si>
    <t>Aporte Diferido</t>
  </si>
  <si>
    <t>Dados e Cálculos diversos</t>
  </si>
  <si>
    <t>Cálculo-Diferimento do Aporte</t>
  </si>
  <si>
    <t>Total da dedução PIS/COFINS</t>
  </si>
  <si>
    <t>Deduções da base</t>
  </si>
  <si>
    <t xml:space="preserve">Apuração do PIS / COFINS </t>
  </si>
  <si>
    <t>Adição</t>
  </si>
  <si>
    <t>Saldo</t>
  </si>
  <si>
    <t>Soma da base no ano</t>
  </si>
  <si>
    <t>Exclusão ( base negativa)</t>
  </si>
  <si>
    <t>Saldo acumulado exclusão</t>
  </si>
  <si>
    <t>P3C - CÁLCULO DA TARIFA DE ENERGIA COM TRIBUTOS</t>
  </si>
  <si>
    <t>Tarifa sem tributos</t>
  </si>
  <si>
    <r>
      <rPr>
        <b/>
        <sz val="11"/>
        <color theme="1"/>
        <rFont val="Arial"/>
        <family val="2"/>
      </rPr>
      <t>Obs:</t>
    </r>
    <r>
      <rPr>
        <sz val="11"/>
        <color theme="1"/>
        <rFont val="Arial"/>
        <family val="2"/>
      </rPr>
      <t xml:space="preserve"> O valor do PIS e da COFINS é variável a cada mês, pois há a dedução da base de insumos que não são constantes. Como consequência, o % em relação a base muda a cada mês.</t>
    </r>
  </si>
  <si>
    <t>Secretária / Administrativa</t>
  </si>
  <si>
    <t>Custo com servidores e backup Online</t>
  </si>
  <si>
    <t>Custo Por Ponto</t>
  </si>
  <si>
    <t>Tabela informativa  referente a apuração da aliquota de PIS/COFINS durante os últimos 12 meses</t>
  </si>
  <si>
    <t xml:space="preserve">Equipe de Troca </t>
  </si>
  <si>
    <t>Eletricista</t>
  </si>
  <si>
    <t>Motorista</t>
  </si>
  <si>
    <t xml:space="preserve">Motorista </t>
  </si>
  <si>
    <t xml:space="preserve">Auxiliar </t>
  </si>
  <si>
    <t xml:space="preserve">Eletricista </t>
  </si>
  <si>
    <t>Locação de Veículos / Equipamentos (Incluí seguros, taxas e impostos)</t>
  </si>
  <si>
    <t>Luminárias c/ Telemetria</t>
  </si>
  <si>
    <t>Operador de Call Center</t>
  </si>
  <si>
    <t>Tarifa com 
tributos</t>
  </si>
  <si>
    <t>Outros</t>
  </si>
  <si>
    <t>Outros Gastos</t>
  </si>
  <si>
    <t>CAMOP MAIOR</t>
  </si>
  <si>
    <t>SERVIDOR VIRTUALIZAÇÃO e SETUP</t>
  </si>
  <si>
    <t>Ano 21</t>
  </si>
  <si>
    <t>Ano 22</t>
  </si>
  <si>
    <t>Ano 23</t>
  </si>
  <si>
    <t>Ano 24</t>
  </si>
  <si>
    <t>Instalações LED</t>
  </si>
  <si>
    <t>P3C - CUSTOS - SEGUROS</t>
  </si>
  <si>
    <t>P3B - CRONOGRAMA DE</t>
  </si>
  <si>
    <t>INSTALAÇÃO</t>
  </si>
  <si>
    <t>Vapor de Sódio</t>
  </si>
  <si>
    <t>Evolução do Gasto com Energia durante a troca</t>
  </si>
  <si>
    <t>Ano 1</t>
  </si>
  <si>
    <t>Ano 2</t>
  </si>
  <si>
    <t>Cronograma de Instalação Inicial e Energia Paga</t>
  </si>
  <si>
    <t>Custo de Energia Após Impostos</t>
  </si>
  <si>
    <t>Custo de Energia antes de impostos</t>
  </si>
  <si>
    <r>
      <rPr>
        <b/>
        <u/>
        <sz val="10"/>
        <color rgb="FF000000"/>
        <rFont val="Arial"/>
        <family val="2"/>
      </rPr>
      <t>Contraprestação</t>
    </r>
    <r>
      <rPr>
        <b/>
        <sz val="10"/>
        <color rgb="FF000000"/>
        <rFont val="Arial"/>
        <family val="2"/>
      </rPr>
      <t xml:space="preserve">: </t>
    </r>
    <r>
      <rPr>
        <sz val="10"/>
        <color rgb="FF000000"/>
        <rFont val="Arial"/>
        <family val="2"/>
      </rPr>
      <t>refere-se à receita resultante da prestação de serviços de iluminação pública da cidade de Placas / PA</t>
    </r>
  </si>
  <si>
    <t>Data: 28/02/2019</t>
  </si>
  <si>
    <t>Vapor de Mercúrio</t>
  </si>
  <si>
    <t>Mista</t>
  </si>
  <si>
    <t>Vapor Metálico</t>
  </si>
  <si>
    <t>LED</t>
  </si>
  <si>
    <t>Aluguel</t>
  </si>
  <si>
    <t xml:space="preserve">  </t>
  </si>
  <si>
    <t>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</si>
</sst>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_(* #,##0_);_(* \(#,##0\);_(* &quot;-&quot;_);_(@_)"/>
    <numFmt numFmtId="168" formatCode="_(* #,##0_);_(* \(#,##0\);_(* &quot;-&quot;??_);_(@_)"/>
    <numFmt numFmtId="169" formatCode="&quot;ANO &quot;#,##0"/>
    <numFmt numFmtId="170" formatCode="_-[$R$-416]\ * #,##0.00_-;\-[$R$-416]\ * #,##0.00_-;_-[$R$-416]\ * &quot;-&quot;??_-;_-@_-"/>
    <numFmt numFmtId="171" formatCode="_-* #,##0.0000_-;\-* #,##0.0000_-;_-* &quot;-&quot;??_-;_-@_-"/>
    <numFmt numFmtId="172" formatCode="_-[$R$-416]\ * #,##0_-;\-[$R$-416]\ * #,##0_-;_-[$R$-416]\ * &quot;-&quot;??_-;_-@_-"/>
    <numFmt numFmtId="173" formatCode="_-[$R$-416]\ * #,##0.00000_-;\-[$R$-416]\ * #,##0.00000_-;_-[$R$-416]\ * &quot;-&quot;??_-;_-@_-"/>
    <numFmt numFmtId="174" formatCode="&quot;LED&quot;\ ###\ &quot;W&quot;"/>
    <numFmt numFmtId="175" formatCode="###.##\ &quot;KWh&quot;"/>
    <numFmt numFmtId="176" formatCode="_-[$R$-416]\ * #,##0.00_-;\-[$R$-416]\ * #,##0.00_-;_-[$R$-416]\ * &quot;-&quot;?????_-;_-@_-"/>
    <numFmt numFmtId="177" formatCode="_(* #,##0_)\ &quot;horas/ano&quot;;_(* \(#,##0\)\ &quot;horas/ano&quot;;_(* &quot;-&quot;_);_(@_)"/>
    <numFmt numFmtId="178" formatCode="_-&quot;R$&quot;\ * #,##0_-;\-&quot;R$&quot;\ * #,##0_-;_-&quot;R$&quot;\ * &quot;-&quot;??_-;_-@_-"/>
    <numFmt numFmtId="179" formatCode="0.000000%"/>
    <numFmt numFmtId="180" formatCode="_-* #,##0.00000000_-;\-* #,##0.00000000_-;_-* &quot;-&quot;??_-;_-@_-"/>
    <numFmt numFmtId="181" formatCode="_-* #,##0.000_-;\-* #,##0.000_-;_-* &quot;-&quot;??_-;_-@_-"/>
  </numFmts>
  <fonts count="49" x14ac:knownFonts="1"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44546A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416">
    <xf numFmtId="0" fontId="0" fillId="0" borderId="0" xfId="0"/>
    <xf numFmtId="0" fontId="7" fillId="0" borderId="0" xfId="0" applyFont="1"/>
    <xf numFmtId="0" fontId="5" fillId="0" borderId="0" xfId="0" applyFont="1"/>
    <xf numFmtId="164" fontId="0" fillId="0" borderId="0" xfId="0" applyNumberFormat="1"/>
    <xf numFmtId="9" fontId="10" fillId="0" borderId="0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167" fontId="9" fillId="0" borderId="1" xfId="0" applyNumberFormat="1" applyFont="1" applyFill="1" applyBorder="1" applyAlignment="1" applyProtection="1"/>
    <xf numFmtId="9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/>
    <xf numFmtId="168" fontId="9" fillId="0" borderId="1" xfId="0" applyNumberFormat="1" applyFont="1" applyFill="1" applyBorder="1" applyAlignment="1" applyProtection="1"/>
    <xf numFmtId="168" fontId="10" fillId="0" borderId="1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/>
    <xf numFmtId="168" fontId="10" fillId="0" borderId="0" xfId="0" applyNumberFormat="1" applyFont="1" applyFill="1" applyBorder="1" applyAlignment="1" applyProtection="1"/>
    <xf numFmtId="0" fontId="6" fillId="2" borderId="1" xfId="0" applyFont="1" applyFill="1" applyBorder="1" applyProtection="1"/>
    <xf numFmtId="10" fontId="6" fillId="2" borderId="1" xfId="0" applyNumberFormat="1" applyFont="1" applyFill="1" applyBorder="1"/>
    <xf numFmtId="167" fontId="6" fillId="2" borderId="1" xfId="4" applyNumberFormat="1" applyFont="1" applyFill="1" applyBorder="1" applyProtection="1"/>
    <xf numFmtId="0" fontId="4" fillId="0" borderId="0" xfId="0" applyFont="1" applyAlignment="1">
      <alignment horizontal="center"/>
    </xf>
    <xf numFmtId="169" fontId="6" fillId="2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Protection="1"/>
    <xf numFmtId="0" fontId="13" fillId="0" borderId="0" xfId="0" applyFont="1"/>
    <xf numFmtId="164" fontId="7" fillId="0" borderId="0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164" fontId="7" fillId="0" borderId="1" xfId="1" applyNumberFormat="1" applyFont="1" applyFill="1" applyBorder="1"/>
    <xf numFmtId="164" fontId="5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1" xfId="0" applyFont="1" applyFill="1" applyBorder="1"/>
    <xf numFmtId="0" fontId="0" fillId="5" borderId="1" xfId="0" applyFont="1" applyFill="1" applyBorder="1"/>
    <xf numFmtId="0" fontId="7" fillId="5" borderId="1" xfId="0" applyFont="1" applyFill="1" applyBorder="1" applyAlignment="1">
      <alignment horizontal="center"/>
    </xf>
    <xf numFmtId="169" fontId="7" fillId="5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Border="1"/>
    <xf numFmtId="43" fontId="5" fillId="0" borderId="0" xfId="1" applyFont="1"/>
    <xf numFmtId="171" fontId="19" fillId="0" borderId="0" xfId="1" applyNumberFormat="1" applyFont="1"/>
    <xf numFmtId="0" fontId="14" fillId="3" borderId="5" xfId="6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0" fillId="0" borderId="1" xfId="0" applyFill="1" applyBorder="1"/>
    <xf numFmtId="0" fontId="5" fillId="0" borderId="0" xfId="0" applyFont="1" applyFill="1"/>
    <xf numFmtId="0" fontId="0" fillId="0" borderId="0" xfId="0" applyFill="1"/>
    <xf numFmtId="43" fontId="5" fillId="0" borderId="1" xfId="1" applyFont="1" applyFill="1" applyBorder="1"/>
    <xf numFmtId="43" fontId="5" fillId="0" borderId="1" xfId="1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/>
    <xf numFmtId="0" fontId="7" fillId="0" borderId="0" xfId="0" applyFont="1" applyFill="1"/>
    <xf numFmtId="164" fontId="5" fillId="0" borderId="1" xfId="1" applyNumberFormat="1" applyFont="1" applyFill="1" applyBorder="1"/>
    <xf numFmtId="164" fontId="7" fillId="0" borderId="6" xfId="1" applyNumberFormat="1" applyFont="1" applyFill="1" applyBorder="1"/>
    <xf numFmtId="0" fontId="7" fillId="0" borderId="0" xfId="0" applyFont="1" applyFill="1" applyBorder="1"/>
    <xf numFmtId="164" fontId="7" fillId="5" borderId="1" xfId="1" applyNumberFormat="1" applyFont="1" applyFill="1" applyBorder="1"/>
    <xf numFmtId="0" fontId="5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justify"/>
    </xf>
    <xf numFmtId="0" fontId="6" fillId="2" borderId="8" xfId="0" applyFont="1" applyFill="1" applyBorder="1"/>
    <xf numFmtId="0" fontId="4" fillId="2" borderId="4" xfId="0" applyFont="1" applyFill="1" applyBorder="1"/>
    <xf numFmtId="0" fontId="8" fillId="2" borderId="9" xfId="0" applyFont="1" applyFill="1" applyBorder="1" applyAlignment="1">
      <alignment horizontal="right"/>
    </xf>
    <xf numFmtId="0" fontId="6" fillId="2" borderId="10" xfId="0" applyFont="1" applyFill="1" applyBorder="1"/>
    <xf numFmtId="0" fontId="4" fillId="2" borderId="3" xfId="0" applyFont="1" applyFill="1" applyBorder="1"/>
    <xf numFmtId="0" fontId="8" fillId="2" borderId="11" xfId="0" applyFont="1" applyFill="1" applyBorder="1" applyAlignment="1">
      <alignment horizontal="right"/>
    </xf>
    <xf numFmtId="0" fontId="20" fillId="5" borderId="7" xfId="0" applyFont="1" applyFill="1" applyBorder="1"/>
    <xf numFmtId="0" fontId="0" fillId="5" borderId="5" xfId="0" applyFill="1" applyBorder="1"/>
    <xf numFmtId="43" fontId="7" fillId="5" borderId="1" xfId="0" applyNumberFormat="1" applyFont="1" applyFill="1" applyBorder="1"/>
    <xf numFmtId="9" fontId="5" fillId="0" borderId="1" xfId="1" applyNumberFormat="1" applyFont="1" applyFill="1" applyBorder="1"/>
    <xf numFmtId="164" fontId="0" fillId="0" borderId="0" xfId="0" applyNumberFormat="1" applyFill="1"/>
    <xf numFmtId="0" fontId="3" fillId="0" borderId="0" xfId="0" applyFont="1" applyFill="1" applyBorder="1"/>
    <xf numFmtId="0" fontId="0" fillId="5" borderId="1" xfId="0" applyFill="1" applyBorder="1"/>
    <xf numFmtId="0" fontId="20" fillId="5" borderId="1" xfId="0" applyFont="1" applyFill="1" applyBorder="1"/>
    <xf numFmtId="0" fontId="18" fillId="0" borderId="0" xfId="0" applyFont="1" applyFill="1"/>
    <xf numFmtId="0" fontId="7" fillId="0" borderId="6" xfId="0" applyFont="1" applyFill="1" applyBorder="1"/>
    <xf numFmtId="0" fontId="7" fillId="0" borderId="3" xfId="0" applyFont="1" applyFill="1" applyBorder="1"/>
    <xf numFmtId="164" fontId="5" fillId="0" borderId="0" xfId="0" applyNumberFormat="1" applyFont="1" applyFill="1" applyBorder="1"/>
    <xf numFmtId="166" fontId="10" fillId="0" borderId="1" xfId="0" applyNumberFormat="1" applyFont="1" applyFill="1" applyBorder="1" applyAlignment="1" applyProtection="1"/>
    <xf numFmtId="167" fontId="10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/>
    <xf numFmtId="43" fontId="5" fillId="5" borderId="1" xfId="1" applyNumberFormat="1" applyFont="1" applyFill="1" applyBorder="1"/>
    <xf numFmtId="43" fontId="5" fillId="5" borderId="1" xfId="1" applyFont="1" applyFill="1" applyBorder="1"/>
    <xf numFmtId="43" fontId="5" fillId="5" borderId="6" xfId="1" applyNumberFormat="1" applyFont="1" applyFill="1" applyBorder="1"/>
    <xf numFmtId="43" fontId="5" fillId="5" borderId="6" xfId="1" applyFont="1" applyFill="1" applyBorder="1"/>
    <xf numFmtId="164" fontId="7" fillId="5" borderId="6" xfId="1" applyNumberFormat="1" applyFont="1" applyFill="1" applyBorder="1"/>
    <xf numFmtId="0" fontId="5" fillId="0" borderId="13" xfId="0" applyFont="1" applyBorder="1"/>
    <xf numFmtId="0" fontId="0" fillId="6" borderId="5" xfId="0" applyFill="1" applyBorder="1"/>
    <xf numFmtId="0" fontId="22" fillId="0" borderId="1" xfId="0" applyFont="1" applyFill="1" applyBorder="1" applyAlignment="1"/>
    <xf numFmtId="10" fontId="22" fillId="0" borderId="1" xfId="0" applyNumberFormat="1" applyFont="1" applyFill="1" applyBorder="1" applyAlignment="1">
      <alignment horizontal="right"/>
    </xf>
    <xf numFmtId="0" fontId="17" fillId="0" borderId="1" xfId="0" applyFont="1" applyFill="1" applyBorder="1"/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0" fontId="24" fillId="0" borderId="1" xfId="0" applyFont="1" applyBorder="1"/>
    <xf numFmtId="0" fontId="24" fillId="5" borderId="1" xfId="0" applyFont="1" applyFill="1" applyBorder="1"/>
    <xf numFmtId="0" fontId="25" fillId="0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wrapText="1"/>
    </xf>
    <xf numFmtId="0" fontId="25" fillId="6" borderId="1" xfId="0" applyNumberFormat="1" applyFont="1" applyFill="1" applyBorder="1" applyAlignment="1" applyProtection="1"/>
    <xf numFmtId="0" fontId="26" fillId="0" borderId="1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/>
    <xf numFmtId="0" fontId="24" fillId="0" borderId="1" xfId="0" applyFont="1" applyFill="1" applyBorder="1" applyProtection="1"/>
    <xf numFmtId="0" fontId="23" fillId="0" borderId="1" xfId="0" applyFont="1" applyFill="1" applyBorder="1" applyAlignment="1" applyProtection="1">
      <alignment horizontal="left"/>
    </xf>
    <xf numFmtId="0" fontId="23" fillId="0" borderId="1" xfId="0" applyFont="1" applyFill="1" applyBorder="1" applyProtection="1"/>
    <xf numFmtId="0" fontId="23" fillId="5" borderId="1" xfId="0" applyFont="1" applyFill="1" applyBorder="1"/>
    <xf numFmtId="0" fontId="23" fillId="0" borderId="0" xfId="0" applyFont="1" applyFill="1"/>
    <xf numFmtId="0" fontId="4" fillId="2" borderId="0" xfId="0" applyFont="1" applyFill="1" applyBorder="1"/>
    <xf numFmtId="0" fontId="14" fillId="0" borderId="1" xfId="6" applyFont="1" applyBorder="1"/>
    <xf numFmtId="164" fontId="0" fillId="0" borderId="1" xfId="1" applyNumberFormat="1" applyFont="1" applyFill="1" applyBorder="1"/>
    <xf numFmtId="0" fontId="8" fillId="2" borderId="0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justify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43" fontId="0" fillId="5" borderId="6" xfId="1" applyNumberFormat="1" applyFont="1" applyFill="1" applyBorder="1"/>
    <xf numFmtId="164" fontId="3" fillId="5" borderId="6" xfId="1" applyNumberFormat="1" applyFont="1" applyFill="1" applyBorder="1"/>
    <xf numFmtId="0" fontId="24" fillId="0" borderId="1" xfId="0" applyFont="1" applyFill="1" applyBorder="1"/>
    <xf numFmtId="0" fontId="27" fillId="0" borderId="1" xfId="0" applyFont="1" applyFill="1" applyBorder="1"/>
    <xf numFmtId="164" fontId="5" fillId="0" borderId="6" xfId="0" applyNumberFormat="1" applyFont="1" applyFill="1" applyBorder="1"/>
    <xf numFmtId="0" fontId="7" fillId="0" borderId="13" xfId="0" applyFont="1" applyBorder="1"/>
    <xf numFmtId="43" fontId="7" fillId="2" borderId="1" xfId="1" applyNumberFormat="1" applyFont="1" applyFill="1" applyBorder="1"/>
    <xf numFmtId="9" fontId="7" fillId="2" borderId="1" xfId="1" applyNumberFormat="1" applyFont="1" applyFill="1" applyBorder="1"/>
    <xf numFmtId="43" fontId="7" fillId="2" borderId="1" xfId="1" applyFont="1" applyFill="1" applyBorder="1"/>
    <xf numFmtId="164" fontId="7" fillId="2" borderId="1" xfId="1" applyNumberFormat="1" applyFont="1" applyFill="1" applyBorder="1"/>
    <xf numFmtId="43" fontId="7" fillId="2" borderId="14" xfId="1" applyNumberFormat="1" applyFont="1" applyFill="1" applyBorder="1"/>
    <xf numFmtId="9" fontId="7" fillId="2" borderId="14" xfId="1" applyNumberFormat="1" applyFont="1" applyFill="1" applyBorder="1"/>
    <xf numFmtId="43" fontId="7" fillId="2" borderId="14" xfId="1" applyFont="1" applyFill="1" applyBorder="1"/>
    <xf numFmtId="164" fontId="7" fillId="2" borderId="14" xfId="1" applyNumberFormat="1" applyFont="1" applyFill="1" applyBorder="1"/>
    <xf numFmtId="43" fontId="5" fillId="0" borderId="6" xfId="1" applyNumberFormat="1" applyFont="1" applyFill="1" applyBorder="1"/>
    <xf numFmtId="9" fontId="5" fillId="0" borderId="6" xfId="1" applyNumberFormat="1" applyFont="1" applyFill="1" applyBorder="1"/>
    <xf numFmtId="43" fontId="5" fillId="0" borderId="6" xfId="1" applyFont="1" applyFill="1" applyBorder="1"/>
    <xf numFmtId="164" fontId="5" fillId="0" borderId="6" xfId="1" applyNumberFormat="1" applyFont="1" applyFill="1" applyBorder="1"/>
    <xf numFmtId="0" fontId="8" fillId="2" borderId="1" xfId="0" applyFont="1" applyFill="1" applyBorder="1"/>
    <xf numFmtId="0" fontId="7" fillId="5" borderId="1" xfId="0" applyFont="1" applyFill="1" applyBorder="1" applyAlignment="1">
      <alignment horizontal="left" vertical="center"/>
    </xf>
    <xf numFmtId="0" fontId="8" fillId="2" borderId="14" xfId="0" applyFont="1" applyFill="1" applyBorder="1"/>
    <xf numFmtId="0" fontId="7" fillId="5" borderId="6" xfId="0" applyFont="1" applyFill="1" applyBorder="1"/>
    <xf numFmtId="0" fontId="8" fillId="2" borderId="13" xfId="0" applyFont="1" applyFill="1" applyBorder="1"/>
    <xf numFmtId="43" fontId="28" fillId="2" borderId="1" xfId="1" applyNumberFormat="1" applyFont="1" applyFill="1" applyBorder="1"/>
    <xf numFmtId="9" fontId="28" fillId="2" borderId="1" xfId="1" applyNumberFormat="1" applyFont="1" applyFill="1" applyBorder="1"/>
    <xf numFmtId="164" fontId="28" fillId="2" borderId="1" xfId="1" applyNumberFormat="1" applyFont="1" applyFill="1" applyBorder="1"/>
    <xf numFmtId="167" fontId="9" fillId="0" borderId="1" xfId="4" applyNumberFormat="1" applyFont="1" applyFill="1" applyBorder="1" applyProtection="1"/>
    <xf numFmtId="164" fontId="5" fillId="5" borderId="1" xfId="1" applyNumberFormat="1" applyFont="1" applyFill="1" applyBorder="1"/>
    <xf numFmtId="164" fontId="7" fillId="5" borderId="1" xfId="0" applyNumberFormat="1" applyFont="1" applyFill="1" applyBorder="1" applyAlignment="1">
      <alignment horizontal="center" vertical="justify"/>
    </xf>
    <xf numFmtId="164" fontId="5" fillId="5" borderId="6" xfId="1" applyNumberFormat="1" applyFont="1" applyFill="1" applyBorder="1"/>
    <xf numFmtId="0" fontId="7" fillId="0" borderId="7" xfId="0" applyFont="1" applyFill="1" applyBorder="1"/>
    <xf numFmtId="0" fontId="0" fillId="0" borderId="2" xfId="0" applyFill="1" applyBorder="1"/>
    <xf numFmtId="0" fontId="14" fillId="0" borderId="0" xfId="6"/>
    <xf numFmtId="164" fontId="5" fillId="0" borderId="1" xfId="1" applyNumberFormat="1" applyFont="1" applyBorder="1"/>
    <xf numFmtId="164" fontId="7" fillId="8" borderId="1" xfId="1" applyNumberFormat="1" applyFont="1" applyFill="1" applyBorder="1"/>
    <xf numFmtId="0" fontId="7" fillId="8" borderId="1" xfId="6" applyFont="1" applyFill="1" applyBorder="1"/>
    <xf numFmtId="0" fontId="31" fillId="0" borderId="1" xfId="6" applyFont="1" applyBorder="1"/>
    <xf numFmtId="0" fontId="5" fillId="0" borderId="1" xfId="6" applyFont="1" applyBorder="1"/>
    <xf numFmtId="174" fontId="5" fillId="0" borderId="1" xfId="6" applyNumberFormat="1" applyFont="1" applyBorder="1"/>
    <xf numFmtId="170" fontId="5" fillId="0" borderId="1" xfId="6" applyNumberFormat="1" applyFont="1" applyBorder="1"/>
    <xf numFmtId="0" fontId="5" fillId="0" borderId="0" xfId="6" applyFont="1"/>
    <xf numFmtId="172" fontId="5" fillId="0" borderId="1" xfId="6" applyNumberFormat="1" applyFont="1" applyBorder="1"/>
    <xf numFmtId="0" fontId="7" fillId="0" borderId="7" xfId="6" applyFont="1" applyBorder="1" applyAlignment="1">
      <alignment horizontal="left"/>
    </xf>
    <xf numFmtId="0" fontId="5" fillId="0" borderId="5" xfId="6" applyFont="1" applyBorder="1"/>
    <xf numFmtId="0" fontId="20" fillId="0" borderId="5" xfId="6" applyFont="1" applyBorder="1" applyAlignment="1">
      <alignment horizontal="right"/>
    </xf>
    <xf numFmtId="0" fontId="7" fillId="0" borderId="5" xfId="6" applyFont="1" applyBorder="1" applyAlignment="1">
      <alignment horizontal="left"/>
    </xf>
    <xf numFmtId="0" fontId="14" fillId="0" borderId="5" xfId="6" applyBorder="1"/>
    <xf numFmtId="43" fontId="5" fillId="0" borderId="1" xfId="1" applyFont="1" applyBorder="1"/>
    <xf numFmtId="164" fontId="7" fillId="4" borderId="1" xfId="1" applyNumberFormat="1" applyFont="1" applyFill="1" applyBorder="1"/>
    <xf numFmtId="0" fontId="5" fillId="4" borderId="1" xfId="6" applyFont="1" applyFill="1" applyBorder="1"/>
    <xf numFmtId="172" fontId="7" fillId="4" borderId="1" xfId="8" applyNumberFormat="1" applyFont="1" applyFill="1" applyBorder="1"/>
    <xf numFmtId="175" fontId="7" fillId="4" borderId="1" xfId="8" applyNumberFormat="1" applyFont="1" applyFill="1" applyBorder="1"/>
    <xf numFmtId="176" fontId="14" fillId="4" borderId="1" xfId="6" applyNumberFormat="1" applyFill="1" applyBorder="1"/>
    <xf numFmtId="43" fontId="7" fillId="4" borderId="1" xfId="6" applyNumberFormat="1" applyFont="1" applyFill="1" applyBorder="1"/>
    <xf numFmtId="0" fontId="0" fillId="0" borderId="0" xfId="0" applyFill="1" applyBorder="1"/>
    <xf numFmtId="43" fontId="7" fillId="8" borderId="1" xfId="1" applyFont="1" applyFill="1" applyBorder="1"/>
    <xf numFmtId="0" fontId="6" fillId="2" borderId="15" xfId="0" applyFont="1" applyFill="1" applyBorder="1"/>
    <xf numFmtId="0" fontId="15" fillId="0" borderId="1" xfId="6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/>
    </xf>
    <xf numFmtId="0" fontId="15" fillId="0" borderId="1" xfId="6" applyFont="1" applyFill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43" fontId="0" fillId="0" borderId="0" xfId="0" applyNumberFormat="1"/>
    <xf numFmtId="0" fontId="9" fillId="4" borderId="6" xfId="0" applyFont="1" applyFill="1" applyBorder="1" applyAlignment="1">
      <alignment horizontal="left" vertical="center" wrapText="1"/>
    </xf>
    <xf numFmtId="43" fontId="10" fillId="4" borderId="6" xfId="1" applyFont="1" applyFill="1" applyBorder="1" applyAlignment="1">
      <alignment horizontal="left" vertical="center" wrapText="1" indent="5"/>
    </xf>
    <xf numFmtId="0" fontId="9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23" fillId="0" borderId="1" xfId="0" applyFont="1" applyFill="1" applyBorder="1"/>
    <xf numFmtId="10" fontId="5" fillId="0" borderId="0" xfId="2" applyNumberFormat="1" applyFont="1"/>
    <xf numFmtId="9" fontId="7" fillId="9" borderId="0" xfId="0" applyNumberFormat="1" applyFont="1" applyFill="1" applyAlignment="1">
      <alignment horizontal="center"/>
    </xf>
    <xf numFmtId="172" fontId="7" fillId="8" borderId="1" xfId="6" applyNumberFormat="1" applyFont="1" applyFill="1" applyBorder="1"/>
    <xf numFmtId="0" fontId="34" fillId="4" borderId="7" xfId="6" applyFont="1" applyFill="1" applyBorder="1"/>
    <xf numFmtId="0" fontId="14" fillId="4" borderId="5" xfId="6" applyFill="1" applyBorder="1"/>
    <xf numFmtId="43" fontId="16" fillId="4" borderId="1" xfId="1" applyFont="1" applyFill="1" applyBorder="1"/>
    <xf numFmtId="0" fontId="7" fillId="0" borderId="10" xfId="0" applyFont="1" applyFill="1" applyBorder="1"/>
    <xf numFmtId="164" fontId="5" fillId="0" borderId="2" xfId="0" applyNumberFormat="1" applyFont="1" applyFill="1" applyBorder="1"/>
    <xf numFmtId="0" fontId="15" fillId="0" borderId="1" xfId="6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/>
    <xf numFmtId="0" fontId="13" fillId="0" borderId="1" xfId="0" applyFont="1" applyBorder="1"/>
    <xf numFmtId="164" fontId="0" fillId="0" borderId="0" xfId="1" applyNumberFormat="1" applyFont="1"/>
    <xf numFmtId="10" fontId="0" fillId="0" borderId="0" xfId="0" applyNumberFormat="1"/>
    <xf numFmtId="0" fontId="3" fillId="7" borderId="16" xfId="0" applyFont="1" applyFill="1" applyBorder="1"/>
    <xf numFmtId="0" fontId="3" fillId="7" borderId="20" xfId="0" applyFont="1" applyFill="1" applyBorder="1"/>
    <xf numFmtId="43" fontId="36" fillId="7" borderId="9" xfId="1" applyFont="1" applyFill="1" applyBorder="1" applyAlignment="1">
      <alignment horizontal="center" vertical="justify"/>
    </xf>
    <xf numFmtId="0" fontId="36" fillId="7" borderId="21" xfId="0" applyFont="1" applyFill="1" applyBorder="1" applyAlignment="1">
      <alignment horizontal="center" vertical="center"/>
    </xf>
    <xf numFmtId="0" fontId="0" fillId="7" borderId="20" xfId="0" applyFill="1" applyBorder="1"/>
    <xf numFmtId="178" fontId="0" fillId="7" borderId="22" xfId="9" applyNumberFormat="1" applyFont="1" applyFill="1" applyBorder="1"/>
    <xf numFmtId="178" fontId="0" fillId="7" borderId="12" xfId="9" applyNumberFormat="1" applyFont="1" applyFill="1" applyBorder="1"/>
    <xf numFmtId="164" fontId="0" fillId="7" borderId="12" xfId="1" applyNumberFormat="1" applyFont="1" applyFill="1" applyBorder="1"/>
    <xf numFmtId="0" fontId="0" fillId="7" borderId="21" xfId="0" applyFill="1" applyBorder="1"/>
    <xf numFmtId="178" fontId="0" fillId="7" borderId="12" xfId="0" applyNumberFormat="1" applyFill="1" applyBorder="1"/>
    <xf numFmtId="44" fontId="0" fillId="7" borderId="12" xfId="0" applyNumberFormat="1" applyFill="1" applyBorder="1"/>
    <xf numFmtId="10" fontId="5" fillId="7" borderId="21" xfId="2" applyNumberFormat="1" applyFont="1" applyFill="1" applyBorder="1"/>
    <xf numFmtId="0" fontId="0" fillId="7" borderId="23" xfId="0" applyFill="1" applyBorder="1"/>
    <xf numFmtId="178" fontId="0" fillId="7" borderId="24" xfId="9" applyNumberFormat="1" applyFont="1" applyFill="1" applyBorder="1"/>
    <xf numFmtId="178" fontId="0" fillId="7" borderId="11" xfId="0" applyNumberFormat="1" applyFill="1" applyBorder="1"/>
    <xf numFmtId="44" fontId="0" fillId="7" borderId="11" xfId="0" applyNumberFormat="1" applyFill="1" applyBorder="1"/>
    <xf numFmtId="178" fontId="0" fillId="7" borderId="22" xfId="0" applyNumberFormat="1" applyFill="1" applyBorder="1"/>
    <xf numFmtId="178" fontId="0" fillId="7" borderId="24" xfId="0" applyNumberFormat="1" applyFill="1" applyBorder="1"/>
    <xf numFmtId="0" fontId="0" fillId="7" borderId="25" xfId="0" applyFill="1" applyBorder="1"/>
    <xf numFmtId="178" fontId="0" fillId="7" borderId="26" xfId="9" applyNumberFormat="1" applyFont="1" applyFill="1" applyBorder="1"/>
    <xf numFmtId="178" fontId="0" fillId="7" borderId="26" xfId="0" applyNumberFormat="1" applyFill="1" applyBorder="1"/>
    <xf numFmtId="44" fontId="0" fillId="7" borderId="26" xfId="0" applyNumberFormat="1" applyFill="1" applyBorder="1"/>
    <xf numFmtId="178" fontId="0" fillId="7" borderId="1" xfId="9" applyNumberFormat="1" applyFont="1" applyFill="1" applyBorder="1"/>
    <xf numFmtId="0" fontId="3" fillId="7" borderId="1" xfId="0" applyFont="1" applyFill="1" applyBorder="1"/>
    <xf numFmtId="0" fontId="0" fillId="7" borderId="1" xfId="0" applyFill="1" applyBorder="1" applyAlignment="1">
      <alignment horizontal="center"/>
    </xf>
    <xf numFmtId="10" fontId="5" fillId="7" borderId="27" xfId="2" applyNumberFormat="1" applyFont="1" applyFill="1" applyBorder="1"/>
    <xf numFmtId="10" fontId="5" fillId="7" borderId="28" xfId="2" applyNumberFormat="1" applyFont="1" applyFill="1" applyBorder="1"/>
    <xf numFmtId="10" fontId="4" fillId="10" borderId="0" xfId="0" applyNumberFormat="1" applyFont="1" applyFill="1" applyAlignment="1">
      <alignment horizontal="center"/>
    </xf>
    <xf numFmtId="0" fontId="22" fillId="0" borderId="0" xfId="0" applyFont="1" applyFill="1" applyBorder="1" applyAlignment="1"/>
    <xf numFmtId="10" fontId="22" fillId="0" borderId="0" xfId="0" applyNumberFormat="1" applyFont="1" applyFill="1" applyBorder="1" applyAlignment="1">
      <alignment horizontal="right"/>
    </xf>
    <xf numFmtId="0" fontId="22" fillId="0" borderId="6" xfId="0" applyFont="1" applyFill="1" applyBorder="1" applyAlignment="1"/>
    <xf numFmtId="167" fontId="9" fillId="0" borderId="6" xfId="0" applyNumberFormat="1" applyFont="1" applyFill="1" applyBorder="1" applyAlignment="1" applyProtection="1"/>
    <xf numFmtId="168" fontId="10" fillId="0" borderId="6" xfId="0" applyNumberFormat="1" applyFont="1" applyFill="1" applyBorder="1" applyAlignment="1" applyProtection="1"/>
    <xf numFmtId="0" fontId="40" fillId="0" borderId="29" xfId="0" applyFont="1" applyFill="1" applyBorder="1" applyAlignment="1"/>
    <xf numFmtId="167" fontId="9" fillId="0" borderId="29" xfId="0" applyNumberFormat="1" applyFont="1" applyFill="1" applyBorder="1" applyAlignment="1" applyProtection="1"/>
    <xf numFmtId="168" fontId="9" fillId="0" borderId="29" xfId="0" applyNumberFormat="1" applyFont="1" applyFill="1" applyBorder="1" applyAlignment="1" applyProtection="1"/>
    <xf numFmtId="0" fontId="40" fillId="0" borderId="30" xfId="0" applyFont="1" applyFill="1" applyBorder="1" applyAlignment="1"/>
    <xf numFmtId="167" fontId="9" fillId="0" borderId="30" xfId="0" applyNumberFormat="1" applyFont="1" applyFill="1" applyBorder="1" applyAlignment="1" applyProtection="1"/>
    <xf numFmtId="168" fontId="9" fillId="0" borderId="30" xfId="0" applyNumberFormat="1" applyFont="1" applyFill="1" applyBorder="1" applyAlignment="1" applyProtection="1"/>
    <xf numFmtId="0" fontId="41" fillId="2" borderId="1" xfId="0" applyNumberFormat="1" applyFont="1" applyFill="1" applyBorder="1" applyAlignment="1" applyProtection="1"/>
    <xf numFmtId="167" fontId="8" fillId="2" borderId="5" xfId="0" applyNumberFormat="1" applyFont="1" applyFill="1" applyBorder="1" applyAlignment="1" applyProtection="1"/>
    <xf numFmtId="167" fontId="8" fillId="2" borderId="2" xfId="0" applyNumberFormat="1" applyFont="1" applyFill="1" applyBorder="1" applyAlignment="1" applyProtection="1"/>
    <xf numFmtId="0" fontId="40" fillId="6" borderId="1" xfId="0" applyFont="1" applyFill="1" applyBorder="1" applyAlignment="1"/>
    <xf numFmtId="167" fontId="9" fillId="6" borderId="6" xfId="0" applyNumberFormat="1" applyFont="1" applyFill="1" applyBorder="1" applyAlignment="1" applyProtection="1"/>
    <xf numFmtId="168" fontId="9" fillId="6" borderId="6" xfId="0" applyNumberFormat="1" applyFont="1" applyFill="1" applyBorder="1" applyAlignment="1" applyProtection="1"/>
    <xf numFmtId="168" fontId="9" fillId="6" borderId="1" xfId="0" applyNumberFormat="1" applyFont="1" applyFill="1" applyBorder="1" applyAlignment="1" applyProtection="1"/>
    <xf numFmtId="167" fontId="9" fillId="6" borderId="1" xfId="0" applyNumberFormat="1" applyFont="1" applyFill="1" applyBorder="1" applyAlignment="1" applyProtection="1"/>
    <xf numFmtId="0" fontId="37" fillId="6" borderId="1" xfId="0" applyNumberFormat="1" applyFont="1" applyFill="1" applyBorder="1" applyAlignment="1" applyProtection="1"/>
    <xf numFmtId="167" fontId="38" fillId="6" borderId="1" xfId="0" applyNumberFormat="1" applyFont="1" applyFill="1" applyBorder="1" applyAlignment="1" applyProtection="1"/>
    <xf numFmtId="168" fontId="39" fillId="6" borderId="1" xfId="0" applyNumberFormat="1" applyFont="1" applyFill="1" applyBorder="1" applyAlignment="1" applyProtection="1"/>
    <xf numFmtId="167" fontId="10" fillId="6" borderId="1" xfId="0" applyNumberFormat="1" applyFont="1" applyFill="1" applyBorder="1" applyAlignment="1" applyProtection="1"/>
    <xf numFmtId="0" fontId="24" fillId="6" borderId="1" xfId="0" applyFont="1" applyFill="1" applyBorder="1" applyProtection="1"/>
    <xf numFmtId="0" fontId="21" fillId="6" borderId="1" xfId="0" applyFont="1" applyFill="1" applyBorder="1" applyProtection="1"/>
    <xf numFmtId="0" fontId="41" fillId="2" borderId="0" xfId="0" applyFont="1" applyFill="1" applyBorder="1" applyAlignment="1">
      <alignment horizontal="right"/>
    </xf>
    <xf numFmtId="0" fontId="24" fillId="0" borderId="0" xfId="0" applyFont="1"/>
    <xf numFmtId="0" fontId="23" fillId="0" borderId="0" xfId="0" applyFont="1"/>
    <xf numFmtId="0" fontId="41" fillId="2" borderId="1" xfId="0" applyFont="1" applyFill="1" applyBorder="1" applyAlignment="1">
      <alignment horizontal="center"/>
    </xf>
    <xf numFmtId="17" fontId="41" fillId="2" borderId="1" xfId="0" applyNumberFormat="1" applyFont="1" applyFill="1" applyBorder="1" applyAlignment="1">
      <alignment horizontal="center"/>
    </xf>
    <xf numFmtId="10" fontId="24" fillId="0" borderId="1" xfId="0" applyNumberFormat="1" applyFont="1" applyBorder="1"/>
    <xf numFmtId="10" fontId="41" fillId="2" borderId="1" xfId="0" applyNumberFormat="1" applyFont="1" applyFill="1" applyBorder="1"/>
    <xf numFmtId="180" fontId="24" fillId="0" borderId="0" xfId="1" applyNumberFormat="1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79" fontId="25" fillId="0" borderId="1" xfId="0" applyNumberFormat="1" applyFont="1" applyFill="1" applyBorder="1" applyAlignment="1">
      <alignment horizontal="center" vertical="center"/>
    </xf>
    <xf numFmtId="180" fontId="25" fillId="0" borderId="1" xfId="1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41" fillId="2" borderId="1" xfId="0" applyFont="1" applyFill="1" applyBorder="1" applyAlignment="1">
      <alignment horizontal="center" vertical="justify"/>
    </xf>
    <xf numFmtId="0" fontId="41" fillId="2" borderId="1" xfId="0" applyFont="1" applyFill="1" applyBorder="1" applyAlignment="1">
      <alignment horizontal="center" vertical="center"/>
    </xf>
    <xf numFmtId="10" fontId="25" fillId="0" borderId="1" xfId="0" applyNumberFormat="1" applyFont="1" applyFill="1" applyBorder="1" applyAlignment="1">
      <alignment horizontal="center" vertical="center"/>
    </xf>
    <xf numFmtId="0" fontId="41" fillId="2" borderId="0" xfId="0" applyFont="1" applyFill="1" applyBorder="1"/>
    <xf numFmtId="0" fontId="42" fillId="2" borderId="0" xfId="0" applyFont="1" applyFill="1" applyBorder="1"/>
    <xf numFmtId="10" fontId="24" fillId="0" borderId="0" xfId="0" applyNumberFormat="1" applyFont="1" applyBorder="1"/>
    <xf numFmtId="43" fontId="0" fillId="0" borderId="0" xfId="1" applyFont="1"/>
    <xf numFmtId="43" fontId="5" fillId="0" borderId="0" xfId="0" applyNumberFormat="1" applyFont="1"/>
    <xf numFmtId="0" fontId="8" fillId="2" borderId="4" xfId="0" applyFont="1" applyFill="1" applyBorder="1" applyAlignment="1">
      <alignment horizontal="right"/>
    </xf>
    <xf numFmtId="43" fontId="7" fillId="5" borderId="7" xfId="0" applyNumberFormat="1" applyFont="1" applyFill="1" applyBorder="1"/>
    <xf numFmtId="0" fontId="20" fillId="5" borderId="2" xfId="0" applyFont="1" applyFill="1" applyBorder="1"/>
    <xf numFmtId="9" fontId="5" fillId="0" borderId="0" xfId="2" applyFont="1"/>
    <xf numFmtId="0" fontId="20" fillId="0" borderId="0" xfId="0" applyFont="1" applyFill="1" applyBorder="1"/>
    <xf numFmtId="0" fontId="0" fillId="0" borderId="4" xfId="0" applyFill="1" applyBorder="1"/>
    <xf numFmtId="0" fontId="20" fillId="0" borderId="4" xfId="0" applyFont="1" applyFill="1" applyBorder="1"/>
    <xf numFmtId="0" fontId="7" fillId="8" borderId="1" xfId="6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0" borderId="1" xfId="6" applyFont="1" applyBorder="1" applyAlignment="1">
      <alignment horizontal="center"/>
    </xf>
    <xf numFmtId="43" fontId="0" fillId="5" borderId="6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6" fillId="2" borderId="35" xfId="0" applyFont="1" applyFill="1" applyBorder="1"/>
    <xf numFmtId="0" fontId="4" fillId="2" borderId="31" xfId="0" applyFont="1" applyFill="1" applyBorder="1"/>
    <xf numFmtId="0" fontId="8" fillId="2" borderId="36" xfId="0" applyFont="1" applyFill="1" applyBorder="1" applyAlignment="1">
      <alignment horizontal="right"/>
    </xf>
    <xf numFmtId="0" fontId="10" fillId="0" borderId="1" xfId="0" applyFont="1" applyFill="1" applyBorder="1"/>
    <xf numFmtId="0" fontId="21" fillId="0" borderId="1" xfId="0" applyFont="1" applyFill="1" applyBorder="1"/>
    <xf numFmtId="10" fontId="10" fillId="0" borderId="1" xfId="2" applyNumberFormat="1" applyFont="1" applyFill="1" applyBorder="1"/>
    <xf numFmtId="0" fontId="21" fillId="0" borderId="0" xfId="0" applyFont="1"/>
    <xf numFmtId="164" fontId="9" fillId="0" borderId="1" xfId="1" applyNumberFormat="1" applyFont="1" applyFill="1" applyBorder="1"/>
    <xf numFmtId="164" fontId="10" fillId="0" borderId="1" xfId="0" applyNumberFormat="1" applyFont="1" applyFill="1" applyBorder="1"/>
    <xf numFmtId="0" fontId="9" fillId="0" borderId="0" xfId="0" applyFont="1" applyFill="1"/>
    <xf numFmtId="0" fontId="21" fillId="0" borderId="0" xfId="0" applyFont="1" applyFill="1"/>
    <xf numFmtId="166" fontId="10" fillId="0" borderId="1" xfId="2" applyNumberFormat="1" applyFont="1" applyFill="1" applyBorder="1"/>
    <xf numFmtId="9" fontId="39" fillId="0" borderId="1" xfId="1" applyNumberFormat="1" applyFont="1" applyFill="1" applyBorder="1"/>
    <xf numFmtId="43" fontId="39" fillId="0" borderId="1" xfId="1" applyFont="1" applyFill="1" applyBorder="1"/>
    <xf numFmtId="0" fontId="38" fillId="0" borderId="1" xfId="0" applyFont="1" applyFill="1" applyBorder="1" applyAlignment="1">
      <alignment horizontal="center" vertical="justify"/>
    </xf>
    <xf numFmtId="164" fontId="7" fillId="0" borderId="0" xfId="0" applyNumberFormat="1" applyFont="1"/>
    <xf numFmtId="181" fontId="5" fillId="0" borderId="0" xfId="0" applyNumberFormat="1" applyFont="1"/>
    <xf numFmtId="0" fontId="47" fillId="0" borderId="1" xfId="0" applyFont="1" applyBorder="1"/>
    <xf numFmtId="43" fontId="48" fillId="0" borderId="2" xfId="0" applyNumberFormat="1" applyFont="1" applyBorder="1"/>
    <xf numFmtId="164" fontId="48" fillId="0" borderId="2" xfId="0" applyNumberFormat="1" applyFont="1" applyBorder="1"/>
    <xf numFmtId="0" fontId="47" fillId="0" borderId="6" xfId="0" applyFont="1" applyBorder="1"/>
    <xf numFmtId="43" fontId="48" fillId="0" borderId="11" xfId="0" applyNumberFormat="1" applyFont="1" applyBorder="1"/>
    <xf numFmtId="164" fontId="48" fillId="0" borderId="11" xfId="0" applyNumberFormat="1" applyFont="1" applyBorder="1"/>
    <xf numFmtId="167" fontId="8" fillId="11" borderId="5" xfId="0" applyNumberFormat="1" applyFont="1" applyFill="1" applyBorder="1" applyAlignment="1" applyProtection="1"/>
    <xf numFmtId="167" fontId="8" fillId="11" borderId="2" xfId="0" applyNumberFormat="1" applyFont="1" applyFill="1" applyBorder="1" applyAlignment="1" applyProtection="1"/>
    <xf numFmtId="0" fontId="0" fillId="11" borderId="0" xfId="0" applyFill="1"/>
    <xf numFmtId="164" fontId="0" fillId="0" borderId="0" xfId="0" applyNumberFormat="1" applyFont="1"/>
    <xf numFmtId="0" fontId="2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Border="1"/>
    <xf numFmtId="0" fontId="7" fillId="0" borderId="5" xfId="6" applyFont="1" applyBorder="1"/>
    <xf numFmtId="43" fontId="7" fillId="0" borderId="5" xfId="6" applyNumberFormat="1" applyFont="1" applyBorder="1"/>
    <xf numFmtId="43" fontId="7" fillId="4" borderId="1" xfId="1" applyFont="1" applyFill="1" applyBorder="1"/>
    <xf numFmtId="0" fontId="7" fillId="0" borderId="0" xfId="6" applyFont="1"/>
    <xf numFmtId="0" fontId="15" fillId="0" borderId="0" xfId="6" applyFont="1"/>
    <xf numFmtId="0" fontId="47" fillId="0" borderId="2" xfId="0" applyFont="1" applyBorder="1" applyAlignment="1">
      <alignment horizontal="center"/>
    </xf>
    <xf numFmtId="0" fontId="47" fillId="0" borderId="11" xfId="0" applyFont="1" applyBorder="1" applyAlignment="1">
      <alignment horizontal="center"/>
    </xf>
    <xf numFmtId="43" fontId="7" fillId="0" borderId="4" xfId="0" applyNumberFormat="1" applyFont="1" applyFill="1" applyBorder="1"/>
    <xf numFmtId="0" fontId="0" fillId="0" borderId="0" xfId="0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164" fontId="7" fillId="0" borderId="0" xfId="1" applyNumberFormat="1" applyFont="1" applyFill="1" applyBorder="1"/>
    <xf numFmtId="0" fontId="36" fillId="6" borderId="7" xfId="0" applyFont="1" applyFill="1" applyBorder="1"/>
    <xf numFmtId="0" fontId="5" fillId="6" borderId="5" xfId="0" applyFont="1" applyFill="1" applyBorder="1"/>
    <xf numFmtId="0" fontId="5" fillId="6" borderId="2" xfId="0" applyFont="1" applyFill="1" applyBorder="1"/>
    <xf numFmtId="0" fontId="5" fillId="6" borderId="7" xfId="0" applyFont="1" applyFill="1" applyBorder="1"/>
    <xf numFmtId="10" fontId="5" fillId="0" borderId="1" xfId="2" applyNumberFormat="1" applyFont="1" applyFill="1" applyBorder="1"/>
    <xf numFmtId="173" fontId="1" fillId="4" borderId="6" xfId="6" applyNumberFormat="1" applyFont="1" applyFill="1" applyBorder="1"/>
    <xf numFmtId="43" fontId="10" fillId="4" borderId="6" xfId="1" applyFont="1" applyFill="1" applyBorder="1" applyAlignment="1">
      <alignment vertical="center" wrapText="1"/>
    </xf>
    <xf numFmtId="0" fontId="15" fillId="0" borderId="1" xfId="6" applyFont="1" applyBorder="1" applyAlignment="1">
      <alignment horizontal="center" vertical="center"/>
    </xf>
    <xf numFmtId="0" fontId="31" fillId="0" borderId="7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10" fontId="10" fillId="4" borderId="7" xfId="2" applyNumberFormat="1" applyFont="1" applyFill="1" applyBorder="1" applyAlignment="1">
      <alignment horizontal="center" vertical="center" wrapText="1"/>
    </xf>
    <xf numFmtId="10" fontId="10" fillId="4" borderId="2" xfId="2" applyNumberFormat="1" applyFont="1" applyFill="1" applyBorder="1" applyAlignment="1">
      <alignment horizontal="center" vertical="center" wrapText="1"/>
    </xf>
    <xf numFmtId="177" fontId="7" fillId="4" borderId="7" xfId="6" applyNumberFormat="1" applyFont="1" applyFill="1" applyBorder="1" applyAlignment="1">
      <alignment horizontal="center"/>
    </xf>
    <xf numFmtId="177" fontId="7" fillId="4" borderId="2" xfId="6" applyNumberFormat="1" applyFont="1" applyFill="1" applyBorder="1" applyAlignment="1">
      <alignment horizontal="center"/>
    </xf>
    <xf numFmtId="0" fontId="7" fillId="4" borderId="7" xfId="6" applyFont="1" applyFill="1" applyBorder="1" applyAlignment="1">
      <alignment horizontal="center"/>
    </xf>
    <xf numFmtId="0" fontId="7" fillId="4" borderId="5" xfId="6" applyFont="1" applyFill="1" applyBorder="1" applyAlignment="1">
      <alignment horizontal="center"/>
    </xf>
    <xf numFmtId="0" fontId="7" fillId="4" borderId="2" xfId="6" applyFont="1" applyFill="1" applyBorder="1" applyAlignment="1">
      <alignment horizontal="center"/>
    </xf>
    <xf numFmtId="0" fontId="15" fillId="0" borderId="14" xfId="6" applyFont="1" applyBorder="1" applyAlignment="1">
      <alignment horizontal="center" vertical="center"/>
    </xf>
    <xf numFmtId="0" fontId="15" fillId="0" borderId="43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29" fillId="0" borderId="7" xfId="6" applyFont="1" applyBorder="1" applyAlignment="1">
      <alignment horizontal="center"/>
    </xf>
    <xf numFmtId="0" fontId="29" fillId="0" borderId="5" xfId="6" applyFont="1" applyBorder="1" applyAlignment="1">
      <alignment horizontal="center"/>
    </xf>
    <xf numFmtId="0" fontId="29" fillId="0" borderId="2" xfId="6" applyFont="1" applyBorder="1" applyAlignment="1">
      <alignment horizontal="center"/>
    </xf>
    <xf numFmtId="0" fontId="30" fillId="0" borderId="7" xfId="6" applyFont="1" applyBorder="1" applyAlignment="1">
      <alignment horizontal="center"/>
    </xf>
    <xf numFmtId="0" fontId="30" fillId="0" borderId="5" xfId="6" applyFont="1" applyBorder="1" applyAlignment="1">
      <alignment horizontal="center"/>
    </xf>
    <xf numFmtId="0" fontId="30" fillId="0" borderId="2" xfId="6" applyFont="1" applyBorder="1" applyAlignment="1">
      <alignment horizontal="center"/>
    </xf>
    <xf numFmtId="0" fontId="7" fillId="4" borderId="7" xfId="6" applyFont="1" applyFill="1" applyBorder="1" applyAlignment="1">
      <alignment horizontal="right"/>
    </xf>
    <xf numFmtId="0" fontId="7" fillId="4" borderId="5" xfId="6" applyFont="1" applyFill="1" applyBorder="1" applyAlignment="1">
      <alignment horizontal="right"/>
    </xf>
    <xf numFmtId="0" fontId="7" fillId="4" borderId="2" xfId="6" applyFont="1" applyFill="1" applyBorder="1" applyAlignment="1">
      <alignment horizontal="right"/>
    </xf>
    <xf numFmtId="170" fontId="5" fillId="0" borderId="44" xfId="0" applyNumberFormat="1" applyFont="1" applyBorder="1" applyAlignment="1">
      <alignment horizontal="center"/>
    </xf>
    <xf numFmtId="170" fontId="5" fillId="0" borderId="2" xfId="0" applyNumberFormat="1" applyFont="1" applyBorder="1" applyAlignment="1">
      <alignment horizontal="center"/>
    </xf>
    <xf numFmtId="41" fontId="7" fillId="4" borderId="45" xfId="0" applyNumberFormat="1" applyFont="1" applyFill="1" applyBorder="1" applyAlignment="1">
      <alignment horizontal="center" vertical="center"/>
    </xf>
    <xf numFmtId="41" fontId="7" fillId="4" borderId="26" xfId="0" applyNumberFormat="1" applyFont="1" applyFill="1" applyBorder="1" applyAlignment="1">
      <alignment horizontal="center" vertical="center"/>
    </xf>
    <xf numFmtId="41" fontId="5" fillId="0" borderId="7" xfId="0" applyNumberFormat="1" applyFont="1" applyBorder="1" applyAlignment="1">
      <alignment horizontal="right" vertical="center"/>
    </xf>
    <xf numFmtId="41" fontId="5" fillId="0" borderId="4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0" fontId="44" fillId="5" borderId="32" xfId="0" applyFont="1" applyFill="1" applyBorder="1" applyAlignment="1">
      <alignment horizontal="center" vertical="center"/>
    </xf>
    <xf numFmtId="0" fontId="44" fillId="5" borderId="33" xfId="0" applyFont="1" applyFill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41" fontId="5" fillId="0" borderId="47" xfId="0" applyNumberFormat="1" applyFont="1" applyFill="1" applyBorder="1" applyAlignment="1">
      <alignment horizontal="center"/>
    </xf>
    <xf numFmtId="169" fontId="7" fillId="4" borderId="41" xfId="0" applyNumberFormat="1" applyFont="1" applyFill="1" applyBorder="1" applyAlignment="1">
      <alignment horizontal="center" vertical="center"/>
    </xf>
    <xf numFmtId="169" fontId="7" fillId="4" borderId="19" xfId="0" applyNumberFormat="1" applyFont="1" applyFill="1" applyBorder="1" applyAlignment="1">
      <alignment horizontal="center" vertical="center"/>
    </xf>
    <xf numFmtId="169" fontId="7" fillId="4" borderId="42" xfId="0" applyNumberFormat="1" applyFont="1" applyFill="1" applyBorder="1" applyAlignment="1">
      <alignment horizontal="center" vertical="center"/>
    </xf>
    <xf numFmtId="169" fontId="7" fillId="4" borderId="34" xfId="0" applyNumberFormat="1" applyFont="1" applyFill="1" applyBorder="1" applyAlignment="1">
      <alignment horizontal="center" vertical="center"/>
    </xf>
    <xf numFmtId="0" fontId="36" fillId="4" borderId="37" xfId="0" applyFont="1" applyFill="1" applyBorder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6" fillId="4" borderId="38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169" fontId="7" fillId="4" borderId="48" xfId="0" applyNumberFormat="1" applyFont="1" applyFill="1" applyBorder="1" applyAlignment="1">
      <alignment horizontal="center" vertical="center"/>
    </xf>
    <xf numFmtId="169" fontId="7" fillId="4" borderId="49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169" fontId="7" fillId="4" borderId="32" xfId="0" applyNumberFormat="1" applyFont="1" applyFill="1" applyBorder="1" applyAlignment="1">
      <alignment horizontal="center" vertical="center"/>
    </xf>
    <xf numFmtId="169" fontId="7" fillId="4" borderId="1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36" fillId="6" borderId="32" xfId="0" applyFont="1" applyFill="1" applyBorder="1" applyAlignment="1">
      <alignment horizontal="center"/>
    </xf>
    <xf numFmtId="0" fontId="36" fillId="6" borderId="49" xfId="0" applyFont="1" applyFill="1" applyBorder="1" applyAlignment="1">
      <alignment horizontal="center"/>
    </xf>
    <xf numFmtId="170" fontId="5" fillId="6" borderId="7" xfId="0" applyNumberFormat="1" applyFont="1" applyFill="1" applyBorder="1" applyAlignment="1">
      <alignment horizontal="center" vertical="center"/>
    </xf>
    <xf numFmtId="170" fontId="5" fillId="6" borderId="4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/>
    </xf>
    <xf numFmtId="41" fontId="5" fillId="0" borderId="26" xfId="0" applyNumberFormat="1" applyFont="1" applyFill="1" applyBorder="1" applyAlignment="1">
      <alignment horizontal="center"/>
    </xf>
    <xf numFmtId="41" fontId="7" fillId="6" borderId="42" xfId="0" applyNumberFormat="1" applyFont="1" applyFill="1" applyBorder="1" applyAlignment="1">
      <alignment horizontal="center"/>
    </xf>
    <xf numFmtId="41" fontId="7" fillId="6" borderId="49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1" fontId="5" fillId="0" borderId="46" xfId="0" applyNumberFormat="1" applyFont="1" applyFill="1" applyBorder="1" applyAlignment="1">
      <alignment horizontal="center"/>
    </xf>
    <xf numFmtId="41" fontId="7" fillId="6" borderId="34" xfId="0" applyNumberFormat="1" applyFont="1" applyFill="1" applyBorder="1" applyAlignment="1">
      <alignment horizontal="center"/>
    </xf>
    <xf numFmtId="170" fontId="7" fillId="4" borderId="40" xfId="0" applyNumberFormat="1" applyFont="1" applyFill="1" applyBorder="1" applyAlignment="1">
      <alignment horizontal="center" vertical="center"/>
    </xf>
    <xf numFmtId="170" fontId="7" fillId="4" borderId="46" xfId="0" applyNumberFormat="1" applyFont="1" applyFill="1" applyBorder="1" applyAlignment="1">
      <alignment horizontal="center" vertical="center"/>
    </xf>
    <xf numFmtId="170" fontId="7" fillId="4" borderId="45" xfId="0" applyNumberFormat="1" applyFont="1" applyFill="1" applyBorder="1" applyAlignment="1">
      <alignment horizontal="center"/>
    </xf>
    <xf numFmtId="170" fontId="7" fillId="4" borderId="26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 vertical="justify" wrapText="1"/>
    </xf>
    <xf numFmtId="0" fontId="41" fillId="2" borderId="2" xfId="0" applyFont="1" applyFill="1" applyBorder="1" applyAlignment="1">
      <alignment horizontal="center" vertical="justify" wrapText="1"/>
    </xf>
    <xf numFmtId="10" fontId="41" fillId="2" borderId="7" xfId="0" applyNumberFormat="1" applyFont="1" applyFill="1" applyBorder="1" applyAlignment="1">
      <alignment horizontal="center" vertical="center"/>
    </xf>
    <xf numFmtId="10" fontId="41" fillId="2" borderId="2" xfId="0" applyNumberFormat="1" applyFont="1" applyFill="1" applyBorder="1" applyAlignment="1">
      <alignment horizontal="center" vertical="center"/>
    </xf>
    <xf numFmtId="180" fontId="41" fillId="2" borderId="7" xfId="1" applyNumberFormat="1" applyFont="1" applyFill="1" applyBorder="1" applyAlignment="1">
      <alignment horizontal="center" vertical="center"/>
    </xf>
    <xf numFmtId="180" fontId="41" fillId="2" borderId="2" xfId="1" applyNumberFormat="1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</cellXfs>
  <cellStyles count="20"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Moeda" xfId="9" builtinId="4"/>
    <cellStyle name="Moeda 2" xfId="7"/>
    <cellStyle name="Normal" xfId="0" builtinId="0"/>
    <cellStyle name="Normal 2" xfId="3"/>
    <cellStyle name="Normal 3" xfId="6"/>
    <cellStyle name="Porcentagem" xfId="2" builtinId="5"/>
    <cellStyle name="Porcentagem 2 2" xfId="5"/>
    <cellStyle name="Separador de milhares 2 2" xfId="4"/>
    <cellStyle name="Vírgula" xfId="1" builtinId="3"/>
    <cellStyle name="Vírgula 2" xfId="8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109" zoomScaleNormal="109" zoomScalePageLayoutView="109" workbookViewId="0">
      <selection activeCell="C1" sqref="C1"/>
    </sheetView>
  </sheetViews>
  <sheetFormatPr defaultColWidth="8.5546875" defaultRowHeight="15" x14ac:dyDescent="0.2"/>
  <cols>
    <col min="1" max="2" width="19.5546875" customWidth="1"/>
    <col min="3" max="3" width="21.5546875" customWidth="1"/>
    <col min="4" max="4" width="11.88671875" bestFit="1" customWidth="1"/>
    <col min="5" max="5" width="14" bestFit="1" customWidth="1"/>
    <col min="6" max="6" width="12" customWidth="1"/>
    <col min="7" max="7" width="10.44140625" customWidth="1"/>
    <col min="8" max="8" width="13.109375" customWidth="1"/>
  </cols>
  <sheetData>
    <row r="1" spans="1:5" ht="15.75" x14ac:dyDescent="0.25">
      <c r="A1" s="53" t="s">
        <v>187</v>
      </c>
      <c r="B1" s="54"/>
      <c r="C1" s="55"/>
    </row>
    <row r="2" spans="1:5" ht="15.75" x14ac:dyDescent="0.25">
      <c r="A2" s="56"/>
      <c r="B2" s="57"/>
      <c r="C2" s="58" t="s">
        <v>41</v>
      </c>
    </row>
    <row r="3" spans="1:5" ht="15.75" x14ac:dyDescent="0.25">
      <c r="A3" s="65"/>
      <c r="B3" s="175" t="s">
        <v>180</v>
      </c>
      <c r="C3" s="175" t="s">
        <v>181</v>
      </c>
    </row>
    <row r="4" spans="1:5" s="2" customFormat="1" ht="37.5" customHeight="1" x14ac:dyDescent="0.2">
      <c r="A4" s="172" t="s">
        <v>14</v>
      </c>
      <c r="B4" s="326">
        <v>708000</v>
      </c>
      <c r="C4" s="173">
        <v>59000</v>
      </c>
      <c r="D4" s="295"/>
      <c r="E4" s="264"/>
    </row>
    <row r="5" spans="1:5" s="2" customFormat="1" ht="37.5" customHeight="1" x14ac:dyDescent="0.2">
      <c r="A5" s="174" t="s">
        <v>182</v>
      </c>
      <c r="B5" s="331">
        <v>0</v>
      </c>
      <c r="C5" s="332"/>
      <c r="D5" s="264"/>
      <c r="E5" s="264"/>
    </row>
    <row r="6" spans="1:5" s="2" customFormat="1" ht="37.5" customHeight="1" x14ac:dyDescent="0.2">
      <c r="A6" s="328" t="s">
        <v>275</v>
      </c>
      <c r="B6" s="329"/>
      <c r="C6" s="330"/>
      <c r="D6" s="264"/>
      <c r="E6" s="264"/>
    </row>
    <row r="7" spans="1:5" x14ac:dyDescent="0.2">
      <c r="A7" s="20"/>
      <c r="B7" s="20"/>
      <c r="C7" s="20"/>
    </row>
    <row r="8" spans="1:5" x14ac:dyDescent="0.2">
      <c r="E8" s="263"/>
    </row>
    <row r="9" spans="1:5" x14ac:dyDescent="0.2">
      <c r="E9" s="171"/>
    </row>
    <row r="19" ht="33" customHeight="1" x14ac:dyDescent="0.2"/>
    <row r="20" ht="27" customHeight="1" x14ac:dyDescent="0.2"/>
  </sheetData>
  <mergeCells count="2">
    <mergeCell ref="A6:C6"/>
    <mergeCell ref="B5:C5"/>
  </mergeCells>
  <phoneticPr fontId="43" type="noConversion"/>
  <pageMargins left="1.1811023622047201" right="1.5748031496063" top="1.1811023622047201" bottom="0.78740157480314998" header="0.78740157480314998" footer="0.31496062992126"/>
  <pageSetup paperSize="9" scale="12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90" zoomScaleNormal="90" zoomScaleSheetLayoutView="70" zoomScalePageLayoutView="90" workbookViewId="0">
      <selection activeCell="N1" sqref="N1"/>
    </sheetView>
  </sheetViews>
  <sheetFormatPr defaultColWidth="8.5546875" defaultRowHeight="15" x14ac:dyDescent="0.2"/>
  <cols>
    <col min="1" max="1" width="12.109375" customWidth="1"/>
    <col min="2" max="14" width="9.5546875" customWidth="1"/>
    <col min="260" max="260" width="12.88671875" bestFit="1" customWidth="1"/>
    <col min="263" max="263" width="11" bestFit="1" customWidth="1"/>
    <col min="264" max="264" width="10.44140625" customWidth="1"/>
    <col min="265" max="265" width="9.109375" bestFit="1" customWidth="1"/>
    <col min="266" max="266" width="11" bestFit="1" customWidth="1"/>
    <col min="267" max="267" width="10" bestFit="1" customWidth="1"/>
    <col min="516" max="516" width="12.88671875" bestFit="1" customWidth="1"/>
    <col min="519" max="519" width="11" bestFit="1" customWidth="1"/>
    <col min="520" max="520" width="10.44140625" customWidth="1"/>
    <col min="521" max="521" width="9.109375" bestFit="1" customWidth="1"/>
    <col min="522" max="522" width="11" bestFit="1" customWidth="1"/>
    <col min="523" max="523" width="10" bestFit="1" customWidth="1"/>
    <col min="772" max="772" width="12.88671875" bestFit="1" customWidth="1"/>
    <col min="775" max="775" width="11" bestFit="1" customWidth="1"/>
    <col min="776" max="776" width="10.44140625" customWidth="1"/>
    <col min="777" max="777" width="9.109375" bestFit="1" customWidth="1"/>
    <col min="778" max="778" width="11" bestFit="1" customWidth="1"/>
    <col min="779" max="779" width="10" bestFit="1" customWidth="1"/>
    <col min="1028" max="1028" width="12.88671875" bestFit="1" customWidth="1"/>
    <col min="1031" max="1031" width="11" bestFit="1" customWidth="1"/>
    <col min="1032" max="1032" width="10.44140625" customWidth="1"/>
    <col min="1033" max="1033" width="9.109375" bestFit="1" customWidth="1"/>
    <col min="1034" max="1034" width="11" bestFit="1" customWidth="1"/>
    <col min="1035" max="1035" width="10" bestFit="1" customWidth="1"/>
    <col min="1284" max="1284" width="12.88671875" bestFit="1" customWidth="1"/>
    <col min="1287" max="1287" width="11" bestFit="1" customWidth="1"/>
    <col min="1288" max="1288" width="10.44140625" customWidth="1"/>
    <col min="1289" max="1289" width="9.109375" bestFit="1" customWidth="1"/>
    <col min="1290" max="1290" width="11" bestFit="1" customWidth="1"/>
    <col min="1291" max="1291" width="10" bestFit="1" customWidth="1"/>
    <col min="1540" max="1540" width="12.88671875" bestFit="1" customWidth="1"/>
    <col min="1543" max="1543" width="11" bestFit="1" customWidth="1"/>
    <col min="1544" max="1544" width="10.44140625" customWidth="1"/>
    <col min="1545" max="1545" width="9.109375" bestFit="1" customWidth="1"/>
    <col min="1546" max="1546" width="11" bestFit="1" customWidth="1"/>
    <col min="1547" max="1547" width="10" bestFit="1" customWidth="1"/>
    <col min="1796" max="1796" width="12.88671875" bestFit="1" customWidth="1"/>
    <col min="1799" max="1799" width="11" bestFit="1" customWidth="1"/>
    <col min="1800" max="1800" width="10.44140625" customWidth="1"/>
    <col min="1801" max="1801" width="9.109375" bestFit="1" customWidth="1"/>
    <col min="1802" max="1802" width="11" bestFit="1" customWidth="1"/>
    <col min="1803" max="1803" width="10" bestFit="1" customWidth="1"/>
    <col min="2052" max="2052" width="12.88671875" bestFit="1" customWidth="1"/>
    <col min="2055" max="2055" width="11" bestFit="1" customWidth="1"/>
    <col min="2056" max="2056" width="10.44140625" customWidth="1"/>
    <col min="2057" max="2057" width="9.109375" bestFit="1" customWidth="1"/>
    <col min="2058" max="2058" width="11" bestFit="1" customWidth="1"/>
    <col min="2059" max="2059" width="10" bestFit="1" customWidth="1"/>
    <col min="2308" max="2308" width="12.88671875" bestFit="1" customWidth="1"/>
    <col min="2311" max="2311" width="11" bestFit="1" customWidth="1"/>
    <col min="2312" max="2312" width="10.44140625" customWidth="1"/>
    <col min="2313" max="2313" width="9.109375" bestFit="1" customWidth="1"/>
    <col min="2314" max="2314" width="11" bestFit="1" customWidth="1"/>
    <col min="2315" max="2315" width="10" bestFit="1" customWidth="1"/>
    <col min="2564" max="2564" width="12.88671875" bestFit="1" customWidth="1"/>
    <col min="2567" max="2567" width="11" bestFit="1" customWidth="1"/>
    <col min="2568" max="2568" width="10.44140625" customWidth="1"/>
    <col min="2569" max="2569" width="9.109375" bestFit="1" customWidth="1"/>
    <col min="2570" max="2570" width="11" bestFit="1" customWidth="1"/>
    <col min="2571" max="2571" width="10" bestFit="1" customWidth="1"/>
    <col min="2820" max="2820" width="12.88671875" bestFit="1" customWidth="1"/>
    <col min="2823" max="2823" width="11" bestFit="1" customWidth="1"/>
    <col min="2824" max="2824" width="10.44140625" customWidth="1"/>
    <col min="2825" max="2825" width="9.109375" bestFit="1" customWidth="1"/>
    <col min="2826" max="2826" width="11" bestFit="1" customWidth="1"/>
    <col min="2827" max="2827" width="10" bestFit="1" customWidth="1"/>
    <col min="3076" max="3076" width="12.88671875" bestFit="1" customWidth="1"/>
    <col min="3079" max="3079" width="11" bestFit="1" customWidth="1"/>
    <col min="3080" max="3080" width="10.44140625" customWidth="1"/>
    <col min="3081" max="3081" width="9.109375" bestFit="1" customWidth="1"/>
    <col min="3082" max="3082" width="11" bestFit="1" customWidth="1"/>
    <col min="3083" max="3083" width="10" bestFit="1" customWidth="1"/>
    <col min="3332" max="3332" width="12.88671875" bestFit="1" customWidth="1"/>
    <col min="3335" max="3335" width="11" bestFit="1" customWidth="1"/>
    <col min="3336" max="3336" width="10.44140625" customWidth="1"/>
    <col min="3337" max="3337" width="9.109375" bestFit="1" customWidth="1"/>
    <col min="3338" max="3338" width="11" bestFit="1" customWidth="1"/>
    <col min="3339" max="3339" width="10" bestFit="1" customWidth="1"/>
    <col min="3588" max="3588" width="12.88671875" bestFit="1" customWidth="1"/>
    <col min="3591" max="3591" width="11" bestFit="1" customWidth="1"/>
    <col min="3592" max="3592" width="10.44140625" customWidth="1"/>
    <col min="3593" max="3593" width="9.109375" bestFit="1" customWidth="1"/>
    <col min="3594" max="3594" width="11" bestFit="1" customWidth="1"/>
    <col min="3595" max="3595" width="10" bestFit="1" customWidth="1"/>
    <col min="3844" max="3844" width="12.88671875" bestFit="1" customWidth="1"/>
    <col min="3847" max="3847" width="11" bestFit="1" customWidth="1"/>
    <col min="3848" max="3848" width="10.44140625" customWidth="1"/>
    <col min="3849" max="3849" width="9.109375" bestFit="1" customWidth="1"/>
    <col min="3850" max="3850" width="11" bestFit="1" customWidth="1"/>
    <col min="3851" max="3851" width="10" bestFit="1" customWidth="1"/>
    <col min="4100" max="4100" width="12.88671875" bestFit="1" customWidth="1"/>
    <col min="4103" max="4103" width="11" bestFit="1" customWidth="1"/>
    <col min="4104" max="4104" width="10.44140625" customWidth="1"/>
    <col min="4105" max="4105" width="9.109375" bestFit="1" customWidth="1"/>
    <col min="4106" max="4106" width="11" bestFit="1" customWidth="1"/>
    <col min="4107" max="4107" width="10" bestFit="1" customWidth="1"/>
    <col min="4356" max="4356" width="12.88671875" bestFit="1" customWidth="1"/>
    <col min="4359" max="4359" width="11" bestFit="1" customWidth="1"/>
    <col min="4360" max="4360" width="10.44140625" customWidth="1"/>
    <col min="4361" max="4361" width="9.109375" bestFit="1" customWidth="1"/>
    <col min="4362" max="4362" width="11" bestFit="1" customWidth="1"/>
    <col min="4363" max="4363" width="10" bestFit="1" customWidth="1"/>
    <col min="4612" max="4612" width="12.88671875" bestFit="1" customWidth="1"/>
    <col min="4615" max="4615" width="11" bestFit="1" customWidth="1"/>
    <col min="4616" max="4616" width="10.44140625" customWidth="1"/>
    <col min="4617" max="4617" width="9.109375" bestFit="1" customWidth="1"/>
    <col min="4618" max="4618" width="11" bestFit="1" customWidth="1"/>
    <col min="4619" max="4619" width="10" bestFit="1" customWidth="1"/>
    <col min="4868" max="4868" width="12.88671875" bestFit="1" customWidth="1"/>
    <col min="4871" max="4871" width="11" bestFit="1" customWidth="1"/>
    <col min="4872" max="4872" width="10.44140625" customWidth="1"/>
    <col min="4873" max="4873" width="9.109375" bestFit="1" customWidth="1"/>
    <col min="4874" max="4874" width="11" bestFit="1" customWidth="1"/>
    <col min="4875" max="4875" width="10" bestFit="1" customWidth="1"/>
    <col min="5124" max="5124" width="12.88671875" bestFit="1" customWidth="1"/>
    <col min="5127" max="5127" width="11" bestFit="1" customWidth="1"/>
    <col min="5128" max="5128" width="10.44140625" customWidth="1"/>
    <col min="5129" max="5129" width="9.109375" bestFit="1" customWidth="1"/>
    <col min="5130" max="5130" width="11" bestFit="1" customWidth="1"/>
    <col min="5131" max="5131" width="10" bestFit="1" customWidth="1"/>
    <col min="5380" max="5380" width="12.88671875" bestFit="1" customWidth="1"/>
    <col min="5383" max="5383" width="11" bestFit="1" customWidth="1"/>
    <col min="5384" max="5384" width="10.44140625" customWidth="1"/>
    <col min="5385" max="5385" width="9.109375" bestFit="1" customWidth="1"/>
    <col min="5386" max="5386" width="11" bestFit="1" customWidth="1"/>
    <col min="5387" max="5387" width="10" bestFit="1" customWidth="1"/>
    <col min="5636" max="5636" width="12.88671875" bestFit="1" customWidth="1"/>
    <col min="5639" max="5639" width="11" bestFit="1" customWidth="1"/>
    <col min="5640" max="5640" width="10.44140625" customWidth="1"/>
    <col min="5641" max="5641" width="9.109375" bestFit="1" customWidth="1"/>
    <col min="5642" max="5642" width="11" bestFit="1" customWidth="1"/>
    <col min="5643" max="5643" width="10" bestFit="1" customWidth="1"/>
    <col min="5892" max="5892" width="12.88671875" bestFit="1" customWidth="1"/>
    <col min="5895" max="5895" width="11" bestFit="1" customWidth="1"/>
    <col min="5896" max="5896" width="10.44140625" customWidth="1"/>
    <col min="5897" max="5897" width="9.109375" bestFit="1" customWidth="1"/>
    <col min="5898" max="5898" width="11" bestFit="1" customWidth="1"/>
    <col min="5899" max="5899" width="10" bestFit="1" customWidth="1"/>
    <col min="6148" max="6148" width="12.88671875" bestFit="1" customWidth="1"/>
    <col min="6151" max="6151" width="11" bestFit="1" customWidth="1"/>
    <col min="6152" max="6152" width="10.44140625" customWidth="1"/>
    <col min="6153" max="6153" width="9.109375" bestFit="1" customWidth="1"/>
    <col min="6154" max="6154" width="11" bestFit="1" customWidth="1"/>
    <col min="6155" max="6155" width="10" bestFit="1" customWidth="1"/>
    <col min="6404" max="6404" width="12.88671875" bestFit="1" customWidth="1"/>
    <col min="6407" max="6407" width="11" bestFit="1" customWidth="1"/>
    <col min="6408" max="6408" width="10.44140625" customWidth="1"/>
    <col min="6409" max="6409" width="9.109375" bestFit="1" customWidth="1"/>
    <col min="6410" max="6410" width="11" bestFit="1" customWidth="1"/>
    <col min="6411" max="6411" width="10" bestFit="1" customWidth="1"/>
    <col min="6660" max="6660" width="12.88671875" bestFit="1" customWidth="1"/>
    <col min="6663" max="6663" width="11" bestFit="1" customWidth="1"/>
    <col min="6664" max="6664" width="10.44140625" customWidth="1"/>
    <col min="6665" max="6665" width="9.109375" bestFit="1" customWidth="1"/>
    <col min="6666" max="6666" width="11" bestFit="1" customWidth="1"/>
    <col min="6667" max="6667" width="10" bestFit="1" customWidth="1"/>
    <col min="6916" max="6916" width="12.88671875" bestFit="1" customWidth="1"/>
    <col min="6919" max="6919" width="11" bestFit="1" customWidth="1"/>
    <col min="6920" max="6920" width="10.44140625" customWidth="1"/>
    <col min="6921" max="6921" width="9.109375" bestFit="1" customWidth="1"/>
    <col min="6922" max="6922" width="11" bestFit="1" customWidth="1"/>
    <col min="6923" max="6923" width="10" bestFit="1" customWidth="1"/>
    <col min="7172" max="7172" width="12.88671875" bestFit="1" customWidth="1"/>
    <col min="7175" max="7175" width="11" bestFit="1" customWidth="1"/>
    <col min="7176" max="7176" width="10.44140625" customWidth="1"/>
    <col min="7177" max="7177" width="9.109375" bestFit="1" customWidth="1"/>
    <col min="7178" max="7178" width="11" bestFit="1" customWidth="1"/>
    <col min="7179" max="7179" width="10" bestFit="1" customWidth="1"/>
    <col min="7428" max="7428" width="12.88671875" bestFit="1" customWidth="1"/>
    <col min="7431" max="7431" width="11" bestFit="1" customWidth="1"/>
    <col min="7432" max="7432" width="10.44140625" customWidth="1"/>
    <col min="7433" max="7433" width="9.109375" bestFit="1" customWidth="1"/>
    <col min="7434" max="7434" width="11" bestFit="1" customWidth="1"/>
    <col min="7435" max="7435" width="10" bestFit="1" customWidth="1"/>
    <col min="7684" max="7684" width="12.88671875" bestFit="1" customWidth="1"/>
    <col min="7687" max="7687" width="11" bestFit="1" customWidth="1"/>
    <col min="7688" max="7688" width="10.44140625" customWidth="1"/>
    <col min="7689" max="7689" width="9.109375" bestFit="1" customWidth="1"/>
    <col min="7690" max="7690" width="11" bestFit="1" customWidth="1"/>
    <col min="7691" max="7691" width="10" bestFit="1" customWidth="1"/>
    <col min="7940" max="7940" width="12.88671875" bestFit="1" customWidth="1"/>
    <col min="7943" max="7943" width="11" bestFit="1" customWidth="1"/>
    <col min="7944" max="7944" width="10.44140625" customWidth="1"/>
    <col min="7945" max="7945" width="9.109375" bestFit="1" customWidth="1"/>
    <col min="7946" max="7946" width="11" bestFit="1" customWidth="1"/>
    <col min="7947" max="7947" width="10" bestFit="1" customWidth="1"/>
    <col min="8196" max="8196" width="12.88671875" bestFit="1" customWidth="1"/>
    <col min="8199" max="8199" width="11" bestFit="1" customWidth="1"/>
    <col min="8200" max="8200" width="10.44140625" customWidth="1"/>
    <col min="8201" max="8201" width="9.109375" bestFit="1" customWidth="1"/>
    <col min="8202" max="8202" width="11" bestFit="1" customWidth="1"/>
    <col min="8203" max="8203" width="10" bestFit="1" customWidth="1"/>
    <col min="8452" max="8452" width="12.88671875" bestFit="1" customWidth="1"/>
    <col min="8455" max="8455" width="11" bestFit="1" customWidth="1"/>
    <col min="8456" max="8456" width="10.44140625" customWidth="1"/>
    <col min="8457" max="8457" width="9.109375" bestFit="1" customWidth="1"/>
    <col min="8458" max="8458" width="11" bestFit="1" customWidth="1"/>
    <col min="8459" max="8459" width="10" bestFit="1" customWidth="1"/>
    <col min="8708" max="8708" width="12.88671875" bestFit="1" customWidth="1"/>
    <col min="8711" max="8711" width="11" bestFit="1" customWidth="1"/>
    <col min="8712" max="8712" width="10.44140625" customWidth="1"/>
    <col min="8713" max="8713" width="9.109375" bestFit="1" customWidth="1"/>
    <col min="8714" max="8714" width="11" bestFit="1" customWidth="1"/>
    <col min="8715" max="8715" width="10" bestFit="1" customWidth="1"/>
    <col min="8964" max="8964" width="12.88671875" bestFit="1" customWidth="1"/>
    <col min="8967" max="8967" width="11" bestFit="1" customWidth="1"/>
    <col min="8968" max="8968" width="10.44140625" customWidth="1"/>
    <col min="8969" max="8969" width="9.109375" bestFit="1" customWidth="1"/>
    <col min="8970" max="8970" width="11" bestFit="1" customWidth="1"/>
    <col min="8971" max="8971" width="10" bestFit="1" customWidth="1"/>
    <col min="9220" max="9220" width="12.88671875" bestFit="1" customWidth="1"/>
    <col min="9223" max="9223" width="11" bestFit="1" customWidth="1"/>
    <col min="9224" max="9224" width="10.44140625" customWidth="1"/>
    <col min="9225" max="9225" width="9.109375" bestFit="1" customWidth="1"/>
    <col min="9226" max="9226" width="11" bestFit="1" customWidth="1"/>
    <col min="9227" max="9227" width="10" bestFit="1" customWidth="1"/>
    <col min="9476" max="9476" width="12.88671875" bestFit="1" customWidth="1"/>
    <col min="9479" max="9479" width="11" bestFit="1" customWidth="1"/>
    <col min="9480" max="9480" width="10.44140625" customWidth="1"/>
    <col min="9481" max="9481" width="9.109375" bestFit="1" customWidth="1"/>
    <col min="9482" max="9482" width="11" bestFit="1" customWidth="1"/>
    <col min="9483" max="9483" width="10" bestFit="1" customWidth="1"/>
    <col min="9732" max="9732" width="12.88671875" bestFit="1" customWidth="1"/>
    <col min="9735" max="9735" width="11" bestFit="1" customWidth="1"/>
    <col min="9736" max="9736" width="10.44140625" customWidth="1"/>
    <col min="9737" max="9737" width="9.109375" bestFit="1" customWidth="1"/>
    <col min="9738" max="9738" width="11" bestFit="1" customWidth="1"/>
    <col min="9739" max="9739" width="10" bestFit="1" customWidth="1"/>
    <col min="9988" max="9988" width="12.88671875" bestFit="1" customWidth="1"/>
    <col min="9991" max="9991" width="11" bestFit="1" customWidth="1"/>
    <col min="9992" max="9992" width="10.44140625" customWidth="1"/>
    <col min="9993" max="9993" width="9.109375" bestFit="1" customWidth="1"/>
    <col min="9994" max="9994" width="11" bestFit="1" customWidth="1"/>
    <col min="9995" max="9995" width="10" bestFit="1" customWidth="1"/>
    <col min="10244" max="10244" width="12.88671875" bestFit="1" customWidth="1"/>
    <col min="10247" max="10247" width="11" bestFit="1" customWidth="1"/>
    <col min="10248" max="10248" width="10.44140625" customWidth="1"/>
    <col min="10249" max="10249" width="9.109375" bestFit="1" customWidth="1"/>
    <col min="10250" max="10250" width="11" bestFit="1" customWidth="1"/>
    <col min="10251" max="10251" width="10" bestFit="1" customWidth="1"/>
    <col min="10500" max="10500" width="12.88671875" bestFit="1" customWidth="1"/>
    <col min="10503" max="10503" width="11" bestFit="1" customWidth="1"/>
    <col min="10504" max="10504" width="10.44140625" customWidth="1"/>
    <col min="10505" max="10505" width="9.109375" bestFit="1" customWidth="1"/>
    <col min="10506" max="10506" width="11" bestFit="1" customWidth="1"/>
    <col min="10507" max="10507" width="10" bestFit="1" customWidth="1"/>
    <col min="10756" max="10756" width="12.88671875" bestFit="1" customWidth="1"/>
    <col min="10759" max="10759" width="11" bestFit="1" customWidth="1"/>
    <col min="10760" max="10760" width="10.44140625" customWidth="1"/>
    <col min="10761" max="10761" width="9.109375" bestFit="1" customWidth="1"/>
    <col min="10762" max="10762" width="11" bestFit="1" customWidth="1"/>
    <col min="10763" max="10763" width="10" bestFit="1" customWidth="1"/>
    <col min="11012" max="11012" width="12.88671875" bestFit="1" customWidth="1"/>
    <col min="11015" max="11015" width="11" bestFit="1" customWidth="1"/>
    <col min="11016" max="11016" width="10.44140625" customWidth="1"/>
    <col min="11017" max="11017" width="9.109375" bestFit="1" customWidth="1"/>
    <col min="11018" max="11018" width="11" bestFit="1" customWidth="1"/>
    <col min="11019" max="11019" width="10" bestFit="1" customWidth="1"/>
    <col min="11268" max="11268" width="12.88671875" bestFit="1" customWidth="1"/>
    <col min="11271" max="11271" width="11" bestFit="1" customWidth="1"/>
    <col min="11272" max="11272" width="10.44140625" customWidth="1"/>
    <col min="11273" max="11273" width="9.109375" bestFit="1" customWidth="1"/>
    <col min="11274" max="11274" width="11" bestFit="1" customWidth="1"/>
    <col min="11275" max="11275" width="10" bestFit="1" customWidth="1"/>
    <col min="11524" max="11524" width="12.88671875" bestFit="1" customWidth="1"/>
    <col min="11527" max="11527" width="11" bestFit="1" customWidth="1"/>
    <col min="11528" max="11528" width="10.44140625" customWidth="1"/>
    <col min="11529" max="11529" width="9.109375" bestFit="1" customWidth="1"/>
    <col min="11530" max="11530" width="11" bestFit="1" customWidth="1"/>
    <col min="11531" max="11531" width="10" bestFit="1" customWidth="1"/>
    <col min="11780" max="11780" width="12.88671875" bestFit="1" customWidth="1"/>
    <col min="11783" max="11783" width="11" bestFit="1" customWidth="1"/>
    <col min="11784" max="11784" width="10.44140625" customWidth="1"/>
    <col min="11785" max="11785" width="9.109375" bestFit="1" customWidth="1"/>
    <col min="11786" max="11786" width="11" bestFit="1" customWidth="1"/>
    <col min="11787" max="11787" width="10" bestFit="1" customWidth="1"/>
    <col min="12036" max="12036" width="12.88671875" bestFit="1" customWidth="1"/>
    <col min="12039" max="12039" width="11" bestFit="1" customWidth="1"/>
    <col min="12040" max="12040" width="10.44140625" customWidth="1"/>
    <col min="12041" max="12041" width="9.109375" bestFit="1" customWidth="1"/>
    <col min="12042" max="12042" width="11" bestFit="1" customWidth="1"/>
    <col min="12043" max="12043" width="10" bestFit="1" customWidth="1"/>
    <col min="12292" max="12292" width="12.88671875" bestFit="1" customWidth="1"/>
    <col min="12295" max="12295" width="11" bestFit="1" customWidth="1"/>
    <col min="12296" max="12296" width="10.44140625" customWidth="1"/>
    <col min="12297" max="12297" width="9.109375" bestFit="1" customWidth="1"/>
    <col min="12298" max="12298" width="11" bestFit="1" customWidth="1"/>
    <col min="12299" max="12299" width="10" bestFit="1" customWidth="1"/>
    <col min="12548" max="12548" width="12.88671875" bestFit="1" customWidth="1"/>
    <col min="12551" max="12551" width="11" bestFit="1" customWidth="1"/>
    <col min="12552" max="12552" width="10.44140625" customWidth="1"/>
    <col min="12553" max="12553" width="9.109375" bestFit="1" customWidth="1"/>
    <col min="12554" max="12554" width="11" bestFit="1" customWidth="1"/>
    <col min="12555" max="12555" width="10" bestFit="1" customWidth="1"/>
    <col min="12804" max="12804" width="12.88671875" bestFit="1" customWidth="1"/>
    <col min="12807" max="12807" width="11" bestFit="1" customWidth="1"/>
    <col min="12808" max="12808" width="10.44140625" customWidth="1"/>
    <col min="12809" max="12809" width="9.109375" bestFit="1" customWidth="1"/>
    <col min="12810" max="12810" width="11" bestFit="1" customWidth="1"/>
    <col min="12811" max="12811" width="10" bestFit="1" customWidth="1"/>
    <col min="13060" max="13060" width="12.88671875" bestFit="1" customWidth="1"/>
    <col min="13063" max="13063" width="11" bestFit="1" customWidth="1"/>
    <col min="13064" max="13064" width="10.44140625" customWidth="1"/>
    <col min="13065" max="13065" width="9.109375" bestFit="1" customWidth="1"/>
    <col min="13066" max="13066" width="11" bestFit="1" customWidth="1"/>
    <col min="13067" max="13067" width="10" bestFit="1" customWidth="1"/>
    <col min="13316" max="13316" width="12.88671875" bestFit="1" customWidth="1"/>
    <col min="13319" max="13319" width="11" bestFit="1" customWidth="1"/>
    <col min="13320" max="13320" width="10.44140625" customWidth="1"/>
    <col min="13321" max="13321" width="9.109375" bestFit="1" customWidth="1"/>
    <col min="13322" max="13322" width="11" bestFit="1" customWidth="1"/>
    <col min="13323" max="13323" width="10" bestFit="1" customWidth="1"/>
    <col min="13572" max="13572" width="12.88671875" bestFit="1" customWidth="1"/>
    <col min="13575" max="13575" width="11" bestFit="1" customWidth="1"/>
    <col min="13576" max="13576" width="10.44140625" customWidth="1"/>
    <col min="13577" max="13577" width="9.109375" bestFit="1" customWidth="1"/>
    <col min="13578" max="13578" width="11" bestFit="1" customWidth="1"/>
    <col min="13579" max="13579" width="10" bestFit="1" customWidth="1"/>
    <col min="13828" max="13828" width="12.88671875" bestFit="1" customWidth="1"/>
    <col min="13831" max="13831" width="11" bestFit="1" customWidth="1"/>
    <col min="13832" max="13832" width="10.44140625" customWidth="1"/>
    <col min="13833" max="13833" width="9.109375" bestFit="1" customWidth="1"/>
    <col min="13834" max="13834" width="11" bestFit="1" customWidth="1"/>
    <col min="13835" max="13835" width="10" bestFit="1" customWidth="1"/>
    <col min="14084" max="14084" width="12.88671875" bestFit="1" customWidth="1"/>
    <col min="14087" max="14087" width="11" bestFit="1" customWidth="1"/>
    <col min="14088" max="14088" width="10.44140625" customWidth="1"/>
    <col min="14089" max="14089" width="9.109375" bestFit="1" customWidth="1"/>
    <col min="14090" max="14090" width="11" bestFit="1" customWidth="1"/>
    <col min="14091" max="14091" width="10" bestFit="1" customWidth="1"/>
    <col min="14340" max="14340" width="12.88671875" bestFit="1" customWidth="1"/>
    <col min="14343" max="14343" width="11" bestFit="1" customWidth="1"/>
    <col min="14344" max="14344" width="10.44140625" customWidth="1"/>
    <col min="14345" max="14345" width="9.109375" bestFit="1" customWidth="1"/>
    <col min="14346" max="14346" width="11" bestFit="1" customWidth="1"/>
    <col min="14347" max="14347" width="10" bestFit="1" customWidth="1"/>
    <col min="14596" max="14596" width="12.88671875" bestFit="1" customWidth="1"/>
    <col min="14599" max="14599" width="11" bestFit="1" customWidth="1"/>
    <col min="14600" max="14600" width="10.44140625" customWidth="1"/>
    <col min="14601" max="14601" width="9.109375" bestFit="1" customWidth="1"/>
    <col min="14602" max="14602" width="11" bestFit="1" customWidth="1"/>
    <col min="14603" max="14603" width="10" bestFit="1" customWidth="1"/>
    <col min="14852" max="14852" width="12.88671875" bestFit="1" customWidth="1"/>
    <col min="14855" max="14855" width="11" bestFit="1" customWidth="1"/>
    <col min="14856" max="14856" width="10.44140625" customWidth="1"/>
    <col min="14857" max="14857" width="9.109375" bestFit="1" customWidth="1"/>
    <col min="14858" max="14858" width="11" bestFit="1" customWidth="1"/>
    <col min="14859" max="14859" width="10" bestFit="1" customWidth="1"/>
    <col min="15108" max="15108" width="12.88671875" bestFit="1" customWidth="1"/>
    <col min="15111" max="15111" width="11" bestFit="1" customWidth="1"/>
    <col min="15112" max="15112" width="10.44140625" customWidth="1"/>
    <col min="15113" max="15113" width="9.109375" bestFit="1" customWidth="1"/>
    <col min="15114" max="15114" width="11" bestFit="1" customWidth="1"/>
    <col min="15115" max="15115" width="10" bestFit="1" customWidth="1"/>
    <col min="15364" max="15364" width="12.88671875" bestFit="1" customWidth="1"/>
    <col min="15367" max="15367" width="11" bestFit="1" customWidth="1"/>
    <col min="15368" max="15368" width="10.44140625" customWidth="1"/>
    <col min="15369" max="15369" width="9.109375" bestFit="1" customWidth="1"/>
    <col min="15370" max="15370" width="11" bestFit="1" customWidth="1"/>
    <col min="15371" max="15371" width="10" bestFit="1" customWidth="1"/>
    <col min="15620" max="15620" width="12.88671875" bestFit="1" customWidth="1"/>
    <col min="15623" max="15623" width="11" bestFit="1" customWidth="1"/>
    <col min="15624" max="15624" width="10.44140625" customWidth="1"/>
    <col min="15625" max="15625" width="9.109375" bestFit="1" customWidth="1"/>
    <col min="15626" max="15626" width="11" bestFit="1" customWidth="1"/>
    <col min="15627" max="15627" width="10" bestFit="1" customWidth="1"/>
    <col min="15876" max="15876" width="12.88671875" bestFit="1" customWidth="1"/>
    <col min="15879" max="15879" width="11" bestFit="1" customWidth="1"/>
    <col min="15880" max="15880" width="10.44140625" customWidth="1"/>
    <col min="15881" max="15881" width="9.109375" bestFit="1" customWidth="1"/>
    <col min="15882" max="15882" width="11" bestFit="1" customWidth="1"/>
    <col min="15883" max="15883" width="10" bestFit="1" customWidth="1"/>
    <col min="16132" max="16132" width="12.88671875" bestFit="1" customWidth="1"/>
    <col min="16135" max="16135" width="11" bestFit="1" customWidth="1"/>
    <col min="16136" max="16136" width="10.44140625" customWidth="1"/>
    <col min="16137" max="16137" width="9.109375" bestFit="1" customWidth="1"/>
    <col min="16138" max="16138" width="11" bestFit="1" customWidth="1"/>
    <col min="16139" max="16139" width="10" bestFit="1" customWidth="1"/>
  </cols>
  <sheetData>
    <row r="1" spans="1:15" ht="15.75" x14ac:dyDescent="0.25">
      <c r="A1" s="260" t="s">
        <v>239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44"/>
      <c r="M1" s="261"/>
      <c r="N1" s="244"/>
    </row>
    <row r="2" spans="1:15" ht="15.75" x14ac:dyDescent="0.25">
      <c r="A2" s="260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44"/>
      <c r="M2" s="261"/>
      <c r="N2" s="106" t="s">
        <v>41</v>
      </c>
    </row>
    <row r="3" spans="1:15" ht="15.75" x14ac:dyDescent="0.25">
      <c r="A3" s="246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5" ht="15.75" x14ac:dyDescent="0.25">
      <c r="A4" s="246" t="s">
        <v>245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</row>
    <row r="5" spans="1:15" ht="15.75" x14ac:dyDescent="0.25">
      <c r="A5" s="247" t="s">
        <v>223</v>
      </c>
      <c r="B5" s="247">
        <v>1</v>
      </c>
      <c r="C5" s="247">
        <v>2</v>
      </c>
      <c r="D5" s="247">
        <v>3</v>
      </c>
      <c r="E5" s="247">
        <v>4</v>
      </c>
      <c r="F5" s="247">
        <v>5</v>
      </c>
      <c r="G5" s="247">
        <v>6</v>
      </c>
      <c r="H5" s="247">
        <v>7</v>
      </c>
      <c r="I5" s="247">
        <v>8</v>
      </c>
      <c r="J5" s="247">
        <v>9</v>
      </c>
      <c r="K5" s="247">
        <v>10</v>
      </c>
      <c r="L5" s="247">
        <v>11</v>
      </c>
      <c r="M5" s="247">
        <v>12</v>
      </c>
      <c r="N5" s="248" t="s">
        <v>224</v>
      </c>
    </row>
    <row r="6" spans="1:15" ht="15.95" hidden="1" customHeight="1" x14ac:dyDescent="0.25">
      <c r="A6" s="247" t="s">
        <v>223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 t="s">
        <v>224</v>
      </c>
    </row>
    <row r="7" spans="1:15" ht="15.75" x14ac:dyDescent="0.25">
      <c r="A7" s="88" t="s">
        <v>98</v>
      </c>
      <c r="B7" s="249">
        <v>8.6999999999999994E-3</v>
      </c>
      <c r="C7" s="249">
        <v>7.4000000000000003E-3</v>
      </c>
      <c r="D7" s="249">
        <v>8.6E-3</v>
      </c>
      <c r="E7" s="249">
        <v>9.7000000000000003E-3</v>
      </c>
      <c r="F7" s="249">
        <v>6.7000000000000002E-3</v>
      </c>
      <c r="G7" s="249">
        <v>9.7000000000000003E-3</v>
      </c>
      <c r="H7" s="249">
        <v>1.12E-2</v>
      </c>
      <c r="I7" s="249">
        <v>7.1000000000000004E-3</v>
      </c>
      <c r="J7" s="249">
        <v>7.3000000000000001E-3</v>
      </c>
      <c r="K7" s="249">
        <v>9.4999999999999998E-3</v>
      </c>
      <c r="L7" s="249">
        <v>1.12E-2</v>
      </c>
      <c r="M7" s="249">
        <v>1.47E-2</v>
      </c>
      <c r="N7" s="250">
        <v>9.2999999999999992E-3</v>
      </c>
      <c r="O7" s="190"/>
    </row>
    <row r="8" spans="1:15" ht="15.75" x14ac:dyDescent="0.25">
      <c r="A8" s="88" t="s">
        <v>26</v>
      </c>
      <c r="B8" s="249">
        <v>4.02E-2</v>
      </c>
      <c r="C8" s="249">
        <v>3.4099999999999998E-2</v>
      </c>
      <c r="D8" s="249">
        <v>3.95E-2</v>
      </c>
      <c r="E8" s="249">
        <v>4.4600000000000001E-2</v>
      </c>
      <c r="F8" s="249">
        <v>3.09E-2</v>
      </c>
      <c r="G8" s="249">
        <v>4.4400000000000002E-2</v>
      </c>
      <c r="H8" s="249">
        <v>5.1700000000000003E-2</v>
      </c>
      <c r="I8" s="249">
        <v>3.2599999999999997E-2</v>
      </c>
      <c r="J8" s="249">
        <v>3.3700000000000001E-2</v>
      </c>
      <c r="K8" s="249">
        <v>4.3900000000000002E-2</v>
      </c>
      <c r="L8" s="249">
        <v>5.1799999999999999E-2</v>
      </c>
      <c r="M8" s="249">
        <v>6.7599999999999993E-2</v>
      </c>
      <c r="N8" s="250">
        <v>4.2900000000000001E-2</v>
      </c>
      <c r="O8" s="190"/>
    </row>
    <row r="9" spans="1:15" ht="15.75" x14ac:dyDescent="0.25">
      <c r="A9" s="245" t="s">
        <v>241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190"/>
    </row>
    <row r="10" spans="1:15" x14ac:dyDescent="0.2">
      <c r="A10" s="245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</row>
    <row r="11" spans="1:15" x14ac:dyDescent="0.2">
      <c r="B11" s="245"/>
      <c r="C11" s="245"/>
      <c r="D11" s="251"/>
      <c r="E11" s="251"/>
      <c r="F11" s="251"/>
      <c r="G11" s="251"/>
      <c r="H11" s="251"/>
      <c r="I11" s="251"/>
      <c r="J11" s="251"/>
      <c r="K11" s="251"/>
      <c r="L11" s="245"/>
      <c r="M11" s="245"/>
      <c r="N11" s="245"/>
    </row>
    <row r="12" spans="1:15" ht="30" x14ac:dyDescent="0.2">
      <c r="A12" s="257" t="s">
        <v>240</v>
      </c>
      <c r="B12" s="258" t="s">
        <v>98</v>
      </c>
      <c r="C12" s="258" t="s">
        <v>26</v>
      </c>
      <c r="D12" s="258" t="s">
        <v>174</v>
      </c>
      <c r="E12" s="407" t="s">
        <v>255</v>
      </c>
      <c r="F12" s="408"/>
      <c r="G12" s="245"/>
      <c r="H12" s="245"/>
      <c r="I12" s="245"/>
      <c r="J12" s="245"/>
      <c r="K12" s="245"/>
      <c r="L12" s="245"/>
      <c r="M12" s="245"/>
      <c r="N12" s="245"/>
    </row>
    <row r="13" spans="1:15" s="253" customFormat="1" ht="26.25" customHeight="1" x14ac:dyDescent="0.2">
      <c r="A13" s="254" t="s">
        <v>225</v>
      </c>
      <c r="B13" s="259">
        <v>9.2999999999999992E-3</v>
      </c>
      <c r="C13" s="259">
        <v>4.2900000000000001E-2</v>
      </c>
      <c r="D13" s="259">
        <v>0.25</v>
      </c>
      <c r="E13" s="409">
        <v>0.30220000000000002</v>
      </c>
      <c r="F13" s="410"/>
      <c r="G13" s="252"/>
      <c r="H13" s="252"/>
      <c r="I13" s="252"/>
      <c r="J13" s="252"/>
      <c r="K13" s="252"/>
      <c r="L13" s="252"/>
      <c r="M13" s="252"/>
      <c r="N13" s="252"/>
    </row>
    <row r="14" spans="1:15" s="253" customFormat="1" ht="26.25" customHeight="1" x14ac:dyDescent="0.2">
      <c r="A14" s="255">
        <v>0.28092730199999999</v>
      </c>
      <c r="B14" s="256"/>
      <c r="C14" s="256"/>
      <c r="D14" s="256"/>
      <c r="E14" s="411">
        <v>0.40259</v>
      </c>
      <c r="F14" s="412"/>
      <c r="G14" s="252"/>
      <c r="H14" s="252"/>
      <c r="I14" s="252"/>
      <c r="J14" s="252"/>
      <c r="K14" s="252"/>
      <c r="L14" s="252"/>
      <c r="M14" s="252"/>
      <c r="N14" s="252"/>
    </row>
  </sheetData>
  <mergeCells count="3">
    <mergeCell ref="E12:F12"/>
    <mergeCell ref="E13:F13"/>
    <mergeCell ref="E14:F14"/>
  </mergeCells>
  <phoneticPr fontId="43" type="noConversion"/>
  <pageMargins left="1.1811023622047201" right="1.5748031496063" top="1.1811023622047201" bottom="0.78740157480314998" header="0.78740157480314998" footer="0.31496062992126"/>
  <pageSetup paperSize="9" orientation="landscape" r:id="rId1"/>
  <colBreaks count="1" manualBreakCount="1">
    <brk id="14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BreakPreview" zoomScale="92" zoomScaleNormal="92" zoomScaleSheetLayoutView="55" zoomScalePageLayoutView="92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N1" sqref="N1"/>
    </sheetView>
  </sheetViews>
  <sheetFormatPr defaultColWidth="8.5546875" defaultRowHeight="15" x14ac:dyDescent="0.2"/>
  <cols>
    <col min="1" max="1" width="15.44140625" bestFit="1" customWidth="1"/>
    <col min="2" max="2" width="8.109375" bestFit="1" customWidth="1"/>
    <col min="3" max="26" width="8" customWidth="1"/>
  </cols>
  <sheetData>
    <row r="1" spans="1:26" ht="15.75" x14ac:dyDescent="0.25">
      <c r="A1" s="53" t="s">
        <v>265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276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x14ac:dyDescent="0.2">
      <c r="A4" s="23" t="s">
        <v>27</v>
      </c>
      <c r="B4" s="24">
        <v>300</v>
      </c>
      <c r="C4" s="25">
        <v>15</v>
      </c>
      <c r="D4" s="25">
        <v>15</v>
      </c>
      <c r="E4" s="25">
        <v>15</v>
      </c>
      <c r="F4" s="25">
        <v>15</v>
      </c>
      <c r="G4" s="25">
        <v>15</v>
      </c>
      <c r="H4" s="25">
        <v>15</v>
      </c>
      <c r="I4" s="25">
        <v>15</v>
      </c>
      <c r="J4" s="25">
        <v>15</v>
      </c>
      <c r="K4" s="25">
        <v>15</v>
      </c>
      <c r="L4" s="25">
        <v>15</v>
      </c>
      <c r="M4" s="25">
        <v>15</v>
      </c>
      <c r="N4" s="25">
        <v>15</v>
      </c>
      <c r="O4" s="25">
        <v>15</v>
      </c>
      <c r="P4" s="25">
        <v>15</v>
      </c>
      <c r="Q4" s="25">
        <v>15</v>
      </c>
      <c r="R4" s="25">
        <v>15</v>
      </c>
      <c r="S4" s="25">
        <v>15</v>
      </c>
      <c r="T4" s="25">
        <v>15</v>
      </c>
      <c r="U4" s="25">
        <v>15</v>
      </c>
      <c r="V4" s="25">
        <v>15</v>
      </c>
      <c r="W4" s="25">
        <v>15</v>
      </c>
      <c r="X4" s="25">
        <v>15</v>
      </c>
      <c r="Y4" s="25">
        <v>15</v>
      </c>
      <c r="Z4" s="25">
        <v>15</v>
      </c>
    </row>
    <row r="5" spans="1:26" x14ac:dyDescent="0.2">
      <c r="A5" s="23" t="s">
        <v>28</v>
      </c>
      <c r="B5" s="24">
        <v>25.816930743428994</v>
      </c>
      <c r="C5" s="25">
        <v>0.79031420643149997</v>
      </c>
      <c r="D5" s="25">
        <v>1.3171903440525001</v>
      </c>
      <c r="E5" s="25">
        <v>1.3171903440525001</v>
      </c>
      <c r="F5" s="25">
        <v>1.3171903440525001</v>
      </c>
      <c r="G5" s="25">
        <v>1.3171903440525001</v>
      </c>
      <c r="H5" s="25">
        <v>1.3171903440525001</v>
      </c>
      <c r="I5" s="25">
        <v>1.3171903440525001</v>
      </c>
      <c r="J5" s="25">
        <v>1.3171903440525001</v>
      </c>
      <c r="K5" s="25">
        <v>1.3171903440525001</v>
      </c>
      <c r="L5" s="25">
        <v>1.3171903440525001</v>
      </c>
      <c r="M5" s="25">
        <v>1.3171903440525001</v>
      </c>
      <c r="N5" s="25">
        <v>1.3171903440525001</v>
      </c>
      <c r="O5" s="25">
        <v>1.3171903440525001</v>
      </c>
      <c r="P5" s="25">
        <v>1.3171903440525001</v>
      </c>
      <c r="Q5" s="25">
        <v>1.3171903440525001</v>
      </c>
      <c r="R5" s="25">
        <v>1.3171903440525001</v>
      </c>
      <c r="S5" s="25">
        <v>1.3171903440525001</v>
      </c>
      <c r="T5" s="25">
        <v>1.3171903440525001</v>
      </c>
      <c r="U5" s="25">
        <v>1.3171903440525001</v>
      </c>
      <c r="V5" s="25">
        <v>1.3171903440525001</v>
      </c>
      <c r="W5" s="25">
        <v>1.3171903440525001</v>
      </c>
      <c r="X5" s="25">
        <v>1.3171903440525001</v>
      </c>
      <c r="Y5" s="25">
        <v>1.3171903440525001</v>
      </c>
      <c r="Z5" s="25">
        <v>1.3171903440525001</v>
      </c>
    </row>
    <row r="6" spans="1:26" x14ac:dyDescent="0.2">
      <c r="A6" s="23" t="s">
        <v>179</v>
      </c>
      <c r="B6" s="24">
        <v>22.655999999999995</v>
      </c>
      <c r="C6" s="25">
        <v>1.1328</v>
      </c>
      <c r="D6" s="25">
        <v>1.1328</v>
      </c>
      <c r="E6" s="25">
        <v>1.1328</v>
      </c>
      <c r="F6" s="25">
        <v>1.1328</v>
      </c>
      <c r="G6" s="25">
        <v>1.1328</v>
      </c>
      <c r="H6" s="25">
        <v>1.1328</v>
      </c>
      <c r="I6" s="25">
        <v>1.1328</v>
      </c>
      <c r="J6" s="25">
        <v>1.1328</v>
      </c>
      <c r="K6" s="25">
        <v>1.1328</v>
      </c>
      <c r="L6" s="25">
        <v>1.1328</v>
      </c>
      <c r="M6" s="25">
        <v>1.1328</v>
      </c>
      <c r="N6" s="25">
        <v>1.1328</v>
      </c>
      <c r="O6" s="25">
        <v>1.1328</v>
      </c>
      <c r="P6" s="25">
        <v>1.1328</v>
      </c>
      <c r="Q6" s="25">
        <v>1.1328</v>
      </c>
      <c r="R6" s="25">
        <v>1.1328</v>
      </c>
      <c r="S6" s="25">
        <v>1.1328</v>
      </c>
      <c r="T6" s="25">
        <v>1.1328</v>
      </c>
      <c r="U6" s="25">
        <v>1.1328</v>
      </c>
      <c r="V6" s="25">
        <v>1.1328</v>
      </c>
      <c r="W6" s="25">
        <v>1.1328</v>
      </c>
      <c r="X6" s="25">
        <v>1.1328</v>
      </c>
      <c r="Y6" s="25">
        <v>1.1328</v>
      </c>
      <c r="Z6" s="25">
        <v>1.1328</v>
      </c>
    </row>
    <row r="7" spans="1:26" x14ac:dyDescent="0.2">
      <c r="A7" s="27" t="s">
        <v>1</v>
      </c>
      <c r="B7" s="26">
        <v>348.472930743429</v>
      </c>
      <c r="C7" s="26">
        <v>16.923114206431499</v>
      </c>
      <c r="D7" s="26">
        <v>17.449990344052498</v>
      </c>
      <c r="E7" s="26">
        <v>17.449990344052498</v>
      </c>
      <c r="F7" s="26">
        <v>17.449990344052498</v>
      </c>
      <c r="G7" s="26">
        <v>17.449990344052498</v>
      </c>
      <c r="H7" s="26">
        <v>17.449990344052498</v>
      </c>
      <c r="I7" s="26">
        <v>17.449990344052498</v>
      </c>
      <c r="J7" s="26">
        <v>17.449990344052498</v>
      </c>
      <c r="K7" s="26">
        <v>17.449990344052498</v>
      </c>
      <c r="L7" s="26">
        <v>17.449990344052498</v>
      </c>
      <c r="M7" s="26">
        <v>17.449990344052498</v>
      </c>
      <c r="N7" s="26">
        <v>17.449990344052498</v>
      </c>
      <c r="O7" s="26">
        <v>17.449990344052498</v>
      </c>
      <c r="P7" s="26">
        <v>17.449990344052498</v>
      </c>
      <c r="Q7" s="26">
        <v>17.449990344052498</v>
      </c>
      <c r="R7" s="26">
        <v>17.449990344052498</v>
      </c>
      <c r="S7" s="26">
        <v>17.449990344052498</v>
      </c>
      <c r="T7" s="26">
        <v>17.449990344052498</v>
      </c>
      <c r="U7" s="26">
        <v>17.449990344052498</v>
      </c>
      <c r="V7" s="26">
        <v>17.449990344052498</v>
      </c>
      <c r="W7" s="26">
        <v>17.449990344052498</v>
      </c>
      <c r="X7" s="26">
        <v>17.449990344052498</v>
      </c>
      <c r="Y7" s="26">
        <v>17.449990344052498</v>
      </c>
      <c r="Z7" s="26">
        <v>17.449990344052498</v>
      </c>
    </row>
    <row r="8" spans="1:26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ht="15.75" x14ac:dyDescent="0.25">
      <c r="A9" s="67" t="s">
        <v>29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6" x14ac:dyDescent="0.2">
      <c r="A10" s="45" t="s">
        <v>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6" x14ac:dyDescent="0.2">
      <c r="A11" s="22" t="s">
        <v>114</v>
      </c>
      <c r="B11" s="38"/>
      <c r="C11" s="25">
        <v>1000</v>
      </c>
      <c r="D11" s="25">
        <v>1000</v>
      </c>
      <c r="E11" s="25">
        <v>1000</v>
      </c>
      <c r="F11" s="25">
        <v>1000</v>
      </c>
      <c r="G11" s="25">
        <v>1000</v>
      </c>
      <c r="H11" s="25">
        <v>1000</v>
      </c>
      <c r="I11" s="25">
        <v>1000</v>
      </c>
      <c r="J11" s="25">
        <v>1000</v>
      </c>
      <c r="K11" s="25">
        <v>1000</v>
      </c>
      <c r="L11" s="25">
        <v>1000</v>
      </c>
      <c r="M11" s="25">
        <v>1000</v>
      </c>
      <c r="N11" s="25">
        <v>1000</v>
      </c>
      <c r="O11" s="25">
        <v>1000</v>
      </c>
      <c r="P11" s="25">
        <v>1000</v>
      </c>
      <c r="Q11" s="25">
        <v>1000</v>
      </c>
      <c r="R11" s="25">
        <v>1000</v>
      </c>
      <c r="S11" s="25">
        <v>1000</v>
      </c>
      <c r="T11" s="25">
        <v>1000</v>
      </c>
      <c r="U11" s="25">
        <v>1000</v>
      </c>
      <c r="V11" s="25">
        <v>1000</v>
      </c>
      <c r="W11" s="25">
        <v>1000</v>
      </c>
      <c r="X11" s="25">
        <v>1000</v>
      </c>
      <c r="Y11" s="25">
        <v>1000</v>
      </c>
      <c r="Z11" s="25">
        <v>1000</v>
      </c>
    </row>
    <row r="12" spans="1:26" s="285" customFormat="1" x14ac:dyDescent="0.2">
      <c r="A12" s="282" t="s">
        <v>126</v>
      </c>
      <c r="B12" s="283"/>
      <c r="C12" s="284">
        <v>1.4999999999999999E-2</v>
      </c>
      <c r="D12" s="284">
        <v>1.4999999999999999E-2</v>
      </c>
      <c r="E12" s="284">
        <v>1.4999999999999999E-2</v>
      </c>
      <c r="F12" s="284">
        <v>1.4999999999999999E-2</v>
      </c>
      <c r="G12" s="284">
        <v>1.4999999999999999E-2</v>
      </c>
      <c r="H12" s="284">
        <v>1.4999999999999999E-2</v>
      </c>
      <c r="I12" s="284">
        <v>1.4999999999999999E-2</v>
      </c>
      <c r="J12" s="284">
        <v>1.4999999999999999E-2</v>
      </c>
      <c r="K12" s="284">
        <v>1.4999999999999999E-2</v>
      </c>
      <c r="L12" s="284">
        <v>1.4999999999999999E-2</v>
      </c>
      <c r="M12" s="284">
        <v>1.4999999999999999E-2</v>
      </c>
      <c r="N12" s="284">
        <v>1.4999999999999999E-2</v>
      </c>
      <c r="O12" s="284">
        <v>1.4999999999999999E-2</v>
      </c>
      <c r="P12" s="284">
        <v>1.4999999999999999E-2</v>
      </c>
      <c r="Q12" s="284">
        <v>1.4999999999999999E-2</v>
      </c>
      <c r="R12" s="284">
        <v>1.4999999999999999E-2</v>
      </c>
      <c r="S12" s="284">
        <v>1.4999999999999999E-2</v>
      </c>
      <c r="T12" s="284">
        <v>1.4999999999999999E-2</v>
      </c>
      <c r="U12" s="284">
        <v>1.4999999999999999E-2</v>
      </c>
      <c r="V12" s="284">
        <v>1.4999999999999999E-2</v>
      </c>
      <c r="W12" s="284">
        <v>1.4999999999999999E-2</v>
      </c>
      <c r="X12" s="284">
        <v>1.4999999999999999E-2</v>
      </c>
      <c r="Y12" s="284">
        <v>1.4999999999999999E-2</v>
      </c>
      <c r="Z12" s="284">
        <v>1.4999999999999999E-2</v>
      </c>
    </row>
    <row r="13" spans="1:26" x14ac:dyDescent="0.2">
      <c r="A13" s="22" t="s">
        <v>16</v>
      </c>
      <c r="B13" s="24">
        <v>300</v>
      </c>
      <c r="C13" s="25">
        <v>15</v>
      </c>
      <c r="D13" s="25">
        <v>15</v>
      </c>
      <c r="E13" s="25">
        <v>15</v>
      </c>
      <c r="F13" s="25">
        <v>15</v>
      </c>
      <c r="G13" s="25">
        <v>15</v>
      </c>
      <c r="H13" s="25">
        <v>15</v>
      </c>
      <c r="I13" s="25">
        <v>15</v>
      </c>
      <c r="J13" s="25">
        <v>15</v>
      </c>
      <c r="K13" s="25">
        <v>15</v>
      </c>
      <c r="L13" s="25">
        <v>15</v>
      </c>
      <c r="M13" s="25">
        <v>15</v>
      </c>
      <c r="N13" s="25">
        <v>15</v>
      </c>
      <c r="O13" s="25">
        <v>15</v>
      </c>
      <c r="P13" s="25">
        <v>15</v>
      </c>
      <c r="Q13" s="25">
        <v>15</v>
      </c>
      <c r="R13" s="25">
        <v>15</v>
      </c>
      <c r="S13" s="25">
        <v>15</v>
      </c>
      <c r="T13" s="25">
        <v>15</v>
      </c>
      <c r="U13" s="25">
        <v>15</v>
      </c>
      <c r="V13" s="25">
        <v>15</v>
      </c>
      <c r="W13" s="25">
        <v>15</v>
      </c>
      <c r="X13" s="25">
        <v>15</v>
      </c>
      <c r="Y13" s="25">
        <v>15</v>
      </c>
      <c r="Z13" s="25">
        <v>15</v>
      </c>
    </row>
    <row r="14" spans="1:26" x14ac:dyDescent="0.2">
      <c r="A14" s="45" t="s">
        <v>28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6" x14ac:dyDescent="0.2">
      <c r="A15" s="22" t="s">
        <v>175</v>
      </c>
      <c r="B15" s="38"/>
      <c r="C15" s="25">
        <v>526.876137621</v>
      </c>
      <c r="D15" s="25">
        <v>526.876137621</v>
      </c>
      <c r="E15" s="25">
        <v>526.876137621</v>
      </c>
      <c r="F15" s="25">
        <v>526.876137621</v>
      </c>
      <c r="G15" s="25">
        <v>526.876137621</v>
      </c>
      <c r="H15" s="25">
        <v>526.876137621</v>
      </c>
      <c r="I15" s="25">
        <v>526.876137621</v>
      </c>
      <c r="J15" s="25">
        <v>526.876137621</v>
      </c>
      <c r="K15" s="25">
        <v>526.876137621</v>
      </c>
      <c r="L15" s="25">
        <v>526.876137621</v>
      </c>
      <c r="M15" s="25">
        <v>526.876137621</v>
      </c>
      <c r="N15" s="25">
        <v>526.876137621</v>
      </c>
      <c r="O15" s="25">
        <v>526.876137621</v>
      </c>
      <c r="P15" s="25">
        <v>526.876137621</v>
      </c>
      <c r="Q15" s="25">
        <v>526.876137621</v>
      </c>
      <c r="R15" s="25">
        <v>526.876137621</v>
      </c>
      <c r="S15" s="25">
        <v>526.876137621</v>
      </c>
      <c r="T15" s="25">
        <v>526.876137621</v>
      </c>
      <c r="U15" s="25">
        <v>526.876137621</v>
      </c>
      <c r="V15" s="25">
        <v>526.876137621</v>
      </c>
      <c r="W15" s="25">
        <v>526.876137621</v>
      </c>
      <c r="X15" s="25">
        <v>526.876137621</v>
      </c>
      <c r="Y15" s="25">
        <v>526.876137621</v>
      </c>
      <c r="Z15" s="25">
        <v>526.876137621</v>
      </c>
    </row>
    <row r="16" spans="1:26" s="285" customFormat="1" x14ac:dyDescent="0.2">
      <c r="A16" s="282" t="s">
        <v>126</v>
      </c>
      <c r="B16" s="283"/>
      <c r="C16" s="284">
        <v>1.5E-3</v>
      </c>
      <c r="D16" s="324">
        <v>2.5000000000000001E-3</v>
      </c>
      <c r="E16" s="324">
        <v>2.5000000000000001E-3</v>
      </c>
      <c r="F16" s="324">
        <v>2.5000000000000001E-3</v>
      </c>
      <c r="G16" s="324">
        <v>2.5000000000000001E-3</v>
      </c>
      <c r="H16" s="324">
        <v>2.5000000000000001E-3</v>
      </c>
      <c r="I16" s="324">
        <v>2.5000000000000001E-3</v>
      </c>
      <c r="J16" s="324">
        <v>2.5000000000000001E-3</v>
      </c>
      <c r="K16" s="324">
        <v>2.5000000000000001E-3</v>
      </c>
      <c r="L16" s="324">
        <v>2.5000000000000001E-3</v>
      </c>
      <c r="M16" s="324">
        <v>2.5000000000000001E-3</v>
      </c>
      <c r="N16" s="324">
        <v>2.5000000000000001E-3</v>
      </c>
      <c r="O16" s="284">
        <v>2.5000000000000001E-3</v>
      </c>
      <c r="P16" s="284">
        <v>2.5000000000000001E-3</v>
      </c>
      <c r="Q16" s="284">
        <v>2.5000000000000001E-3</v>
      </c>
      <c r="R16" s="284">
        <v>2.5000000000000001E-3</v>
      </c>
      <c r="S16" s="284">
        <v>2.5000000000000001E-3</v>
      </c>
      <c r="T16" s="284">
        <v>2.5000000000000001E-3</v>
      </c>
      <c r="U16" s="284">
        <v>2.5000000000000001E-3</v>
      </c>
      <c r="V16" s="284">
        <v>2.5000000000000001E-3</v>
      </c>
      <c r="W16" s="284">
        <v>2.5000000000000001E-3</v>
      </c>
      <c r="X16" s="284">
        <v>2.5000000000000001E-3</v>
      </c>
      <c r="Y16" s="284">
        <v>2.5000000000000001E-3</v>
      </c>
      <c r="Z16" s="284">
        <v>2.5000000000000001E-3</v>
      </c>
    </row>
    <row r="17" spans="1:26" s="285" customFormat="1" x14ac:dyDescent="0.2">
      <c r="A17" s="282" t="s">
        <v>16</v>
      </c>
      <c r="B17" s="286">
        <v>25.816930743428994</v>
      </c>
      <c r="C17" s="287">
        <v>0.79031420643149997</v>
      </c>
      <c r="D17" s="287">
        <v>1.3171903440525001</v>
      </c>
      <c r="E17" s="287">
        <v>1.3171903440525001</v>
      </c>
      <c r="F17" s="287">
        <v>1.3171903440525001</v>
      </c>
      <c r="G17" s="287">
        <v>1.3171903440525001</v>
      </c>
      <c r="H17" s="287">
        <v>1.3171903440525001</v>
      </c>
      <c r="I17" s="287">
        <v>1.3171903440525001</v>
      </c>
      <c r="J17" s="287">
        <v>1.3171903440525001</v>
      </c>
      <c r="K17" s="287">
        <v>1.3171903440525001</v>
      </c>
      <c r="L17" s="287">
        <v>1.3171903440525001</v>
      </c>
      <c r="M17" s="287">
        <v>1.3171903440525001</v>
      </c>
      <c r="N17" s="287">
        <v>1.3171903440525001</v>
      </c>
      <c r="O17" s="287">
        <v>1.3171903440525001</v>
      </c>
      <c r="P17" s="287">
        <v>1.3171903440525001</v>
      </c>
      <c r="Q17" s="287">
        <v>1.3171903440525001</v>
      </c>
      <c r="R17" s="287">
        <v>1.3171903440525001</v>
      </c>
      <c r="S17" s="287">
        <v>1.3171903440525001</v>
      </c>
      <c r="T17" s="287">
        <v>1.3171903440525001</v>
      </c>
      <c r="U17" s="287">
        <v>1.3171903440525001</v>
      </c>
      <c r="V17" s="287">
        <v>1.3171903440525001</v>
      </c>
      <c r="W17" s="287">
        <v>1.3171903440525001</v>
      </c>
      <c r="X17" s="287">
        <v>1.3171903440525001</v>
      </c>
      <c r="Y17" s="287">
        <v>1.3171903440525001</v>
      </c>
      <c r="Z17" s="287">
        <v>1.3171903440525001</v>
      </c>
    </row>
    <row r="18" spans="1:26" s="285" customFormat="1" x14ac:dyDescent="0.2">
      <c r="A18" s="288" t="s">
        <v>176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</row>
    <row r="19" spans="1:26" s="285" customFormat="1" x14ac:dyDescent="0.2">
      <c r="A19" s="282" t="s">
        <v>177</v>
      </c>
      <c r="B19" s="283"/>
      <c r="C19" s="287">
        <v>14160</v>
      </c>
      <c r="D19" s="287">
        <v>14160</v>
      </c>
      <c r="E19" s="287">
        <v>14160</v>
      </c>
      <c r="F19" s="287">
        <v>14160</v>
      </c>
      <c r="G19" s="287">
        <v>14160</v>
      </c>
      <c r="H19" s="287">
        <v>14160</v>
      </c>
      <c r="I19" s="287">
        <v>14160</v>
      </c>
      <c r="J19" s="287">
        <v>14160</v>
      </c>
      <c r="K19" s="287">
        <v>14160</v>
      </c>
      <c r="L19" s="287">
        <v>14160</v>
      </c>
      <c r="M19" s="287">
        <v>14160</v>
      </c>
      <c r="N19" s="287">
        <v>14160</v>
      </c>
      <c r="O19" s="287">
        <v>14160</v>
      </c>
      <c r="P19" s="287">
        <v>14160</v>
      </c>
      <c r="Q19" s="287">
        <v>14160</v>
      </c>
      <c r="R19" s="287">
        <v>14160</v>
      </c>
      <c r="S19" s="287">
        <v>14160</v>
      </c>
      <c r="T19" s="287">
        <v>14160</v>
      </c>
      <c r="U19" s="287">
        <v>14160</v>
      </c>
      <c r="V19" s="287">
        <v>14160</v>
      </c>
      <c r="W19" s="287">
        <v>14160</v>
      </c>
      <c r="X19" s="287">
        <v>14160</v>
      </c>
      <c r="Y19" s="287">
        <v>14160</v>
      </c>
      <c r="Z19" s="287">
        <v>14160</v>
      </c>
    </row>
    <row r="20" spans="1:26" s="285" customFormat="1" x14ac:dyDescent="0.2">
      <c r="A20" s="282" t="s">
        <v>178</v>
      </c>
      <c r="B20" s="283"/>
      <c r="C20" s="290">
        <v>0.02</v>
      </c>
      <c r="D20" s="290">
        <v>0.02</v>
      </c>
      <c r="E20" s="290">
        <v>0.02</v>
      </c>
      <c r="F20" s="290">
        <v>0.02</v>
      </c>
      <c r="G20" s="290">
        <v>0.02</v>
      </c>
      <c r="H20" s="290">
        <v>0.02</v>
      </c>
      <c r="I20" s="290">
        <v>0.02</v>
      </c>
      <c r="J20" s="290">
        <v>0.02</v>
      </c>
      <c r="K20" s="290">
        <v>0.02</v>
      </c>
      <c r="L20" s="290">
        <v>0.02</v>
      </c>
      <c r="M20" s="290">
        <v>0.02</v>
      </c>
      <c r="N20" s="290">
        <v>0.02</v>
      </c>
      <c r="O20" s="290">
        <v>0.02</v>
      </c>
      <c r="P20" s="290">
        <v>0.02</v>
      </c>
      <c r="Q20" s="290">
        <v>0.02</v>
      </c>
      <c r="R20" s="290">
        <v>0.02</v>
      </c>
      <c r="S20" s="290">
        <v>0.02</v>
      </c>
      <c r="T20" s="290">
        <v>0.02</v>
      </c>
      <c r="U20" s="290">
        <v>0.02</v>
      </c>
      <c r="V20" s="290">
        <v>0.02</v>
      </c>
      <c r="W20" s="290">
        <v>0.02</v>
      </c>
      <c r="X20" s="290">
        <v>0.02</v>
      </c>
      <c r="Y20" s="290">
        <v>0.02</v>
      </c>
      <c r="Z20" s="290">
        <v>0.02</v>
      </c>
    </row>
    <row r="21" spans="1:26" s="285" customFormat="1" x14ac:dyDescent="0.2">
      <c r="A21" s="282" t="s">
        <v>29</v>
      </c>
      <c r="B21" s="286"/>
      <c r="C21" s="287">
        <v>283.2</v>
      </c>
      <c r="D21" s="287">
        <v>283.2</v>
      </c>
      <c r="E21" s="287">
        <v>283.2</v>
      </c>
      <c r="F21" s="287">
        <v>283.2</v>
      </c>
      <c r="G21" s="287">
        <v>283.2</v>
      </c>
      <c r="H21" s="287">
        <v>283.2</v>
      </c>
      <c r="I21" s="287">
        <v>283.2</v>
      </c>
      <c r="J21" s="287">
        <v>283.2</v>
      </c>
      <c r="K21" s="287">
        <v>283.2</v>
      </c>
      <c r="L21" s="287">
        <v>283.2</v>
      </c>
      <c r="M21" s="287">
        <v>283.2</v>
      </c>
      <c r="N21" s="287">
        <v>283.2</v>
      </c>
      <c r="O21" s="287">
        <v>283.2</v>
      </c>
      <c r="P21" s="287">
        <v>283.2</v>
      </c>
      <c r="Q21" s="287">
        <v>283.2</v>
      </c>
      <c r="R21" s="287">
        <v>283.2</v>
      </c>
      <c r="S21" s="287">
        <v>283.2</v>
      </c>
      <c r="T21" s="287">
        <v>283.2</v>
      </c>
      <c r="U21" s="287">
        <v>283.2</v>
      </c>
      <c r="V21" s="287">
        <v>283.2</v>
      </c>
      <c r="W21" s="287">
        <v>283.2</v>
      </c>
      <c r="X21" s="287">
        <v>283.2</v>
      </c>
      <c r="Y21" s="287">
        <v>283.2</v>
      </c>
      <c r="Z21" s="287">
        <v>283.2</v>
      </c>
    </row>
    <row r="22" spans="1:26" s="289" customFormat="1" x14ac:dyDescent="0.2">
      <c r="A22" s="282" t="s">
        <v>126</v>
      </c>
      <c r="B22" s="283"/>
      <c r="C22" s="284">
        <v>4.0000000000000001E-3</v>
      </c>
      <c r="D22" s="284">
        <v>4.0000000000000001E-3</v>
      </c>
      <c r="E22" s="284">
        <v>4.0000000000000001E-3</v>
      </c>
      <c r="F22" s="284">
        <v>4.0000000000000001E-3</v>
      </c>
      <c r="G22" s="284">
        <v>4.0000000000000001E-3</v>
      </c>
      <c r="H22" s="284">
        <v>4.0000000000000001E-3</v>
      </c>
      <c r="I22" s="284">
        <v>4.0000000000000001E-3</v>
      </c>
      <c r="J22" s="284">
        <v>4.0000000000000001E-3</v>
      </c>
      <c r="K22" s="284">
        <v>4.0000000000000001E-3</v>
      </c>
      <c r="L22" s="284">
        <v>4.0000000000000001E-3</v>
      </c>
      <c r="M22" s="284">
        <v>4.0000000000000001E-3</v>
      </c>
      <c r="N22" s="284">
        <v>4.0000000000000001E-3</v>
      </c>
      <c r="O22" s="284">
        <v>4.0000000000000001E-3</v>
      </c>
      <c r="P22" s="284">
        <v>4.0000000000000001E-3</v>
      </c>
      <c r="Q22" s="284">
        <v>4.0000000000000001E-3</v>
      </c>
      <c r="R22" s="284">
        <v>4.0000000000000001E-3</v>
      </c>
      <c r="S22" s="284">
        <v>4.0000000000000001E-3</v>
      </c>
      <c r="T22" s="284">
        <v>4.0000000000000001E-3</v>
      </c>
      <c r="U22" s="284">
        <v>4.0000000000000001E-3</v>
      </c>
      <c r="V22" s="284">
        <v>4.0000000000000001E-3</v>
      </c>
      <c r="W22" s="284">
        <v>4.0000000000000001E-3</v>
      </c>
      <c r="X22" s="284">
        <v>4.0000000000000001E-3</v>
      </c>
      <c r="Y22" s="284">
        <v>4.0000000000000001E-3</v>
      </c>
      <c r="Z22" s="284">
        <v>4.0000000000000001E-3</v>
      </c>
    </row>
    <row r="23" spans="1:26" s="285" customFormat="1" x14ac:dyDescent="0.2">
      <c r="A23" s="282" t="s">
        <v>16</v>
      </c>
      <c r="B23" s="286">
        <v>22.655999999999995</v>
      </c>
      <c r="C23" s="287">
        <v>1.1328</v>
      </c>
      <c r="D23" s="287">
        <v>1.1328</v>
      </c>
      <c r="E23" s="287">
        <v>1.1328</v>
      </c>
      <c r="F23" s="287">
        <v>1.1328</v>
      </c>
      <c r="G23" s="287">
        <v>1.1328</v>
      </c>
      <c r="H23" s="287">
        <v>1.1328</v>
      </c>
      <c r="I23" s="287">
        <v>1.1328</v>
      </c>
      <c r="J23" s="287">
        <v>1.1328</v>
      </c>
      <c r="K23" s="287">
        <v>1.1328</v>
      </c>
      <c r="L23" s="287">
        <v>1.1328</v>
      </c>
      <c r="M23" s="287">
        <v>1.1328</v>
      </c>
      <c r="N23" s="287">
        <v>1.1328</v>
      </c>
      <c r="O23" s="287">
        <v>1.1328</v>
      </c>
      <c r="P23" s="287">
        <v>1.1328</v>
      </c>
      <c r="Q23" s="287">
        <v>1.1328</v>
      </c>
      <c r="R23" s="287">
        <v>1.1328</v>
      </c>
      <c r="S23" s="287">
        <v>1.1328</v>
      </c>
      <c r="T23" s="287">
        <v>1.1328</v>
      </c>
      <c r="U23" s="287">
        <v>1.1328</v>
      </c>
      <c r="V23" s="287">
        <v>1.1328</v>
      </c>
      <c r="W23" s="287">
        <v>1.1328</v>
      </c>
      <c r="X23" s="287">
        <v>1.1328</v>
      </c>
      <c r="Y23" s="287">
        <v>1.1328</v>
      </c>
      <c r="Z23" s="287">
        <v>1.1328</v>
      </c>
    </row>
    <row r="25" spans="1:26" x14ac:dyDescent="0.2">
      <c r="B25" s="171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view="pageBreakPreview" zoomScale="93" zoomScaleNormal="93" zoomScaleSheetLayoutView="93" zoomScalePageLayoutView="93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N1" sqref="N1"/>
    </sheetView>
  </sheetViews>
  <sheetFormatPr defaultColWidth="8.5546875" defaultRowHeight="15" x14ac:dyDescent="0.2"/>
  <cols>
    <col min="1" max="1" width="25.5546875" customWidth="1"/>
    <col min="2" max="2" width="8.5546875" customWidth="1"/>
    <col min="3" max="26" width="7.88671875" customWidth="1"/>
  </cols>
  <sheetData>
    <row r="1" spans="1:27" ht="15.75" x14ac:dyDescent="0.25">
      <c r="A1" s="53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276</v>
      </c>
      <c r="AA1" s="72"/>
    </row>
    <row r="2" spans="1:27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  <c r="AA2" s="72"/>
    </row>
    <row r="3" spans="1:27" x14ac:dyDescent="0.2">
      <c r="A3" s="89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7" ht="15.75" hidden="1" x14ac:dyDescent="0.25">
      <c r="A4" s="90"/>
      <c r="B4" s="6"/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2"/>
    </row>
    <row r="5" spans="1:27" ht="15.75" x14ac:dyDescent="0.25">
      <c r="A5" s="90" t="s">
        <v>14</v>
      </c>
      <c r="B5" s="7">
        <v>14160</v>
      </c>
      <c r="C5" s="9">
        <v>708</v>
      </c>
      <c r="D5" s="9">
        <v>708</v>
      </c>
      <c r="E5" s="9">
        <v>708</v>
      </c>
      <c r="F5" s="9">
        <v>708</v>
      </c>
      <c r="G5" s="9">
        <v>708</v>
      </c>
      <c r="H5" s="9">
        <v>708</v>
      </c>
      <c r="I5" s="9">
        <v>708</v>
      </c>
      <c r="J5" s="9">
        <v>708</v>
      </c>
      <c r="K5" s="9">
        <v>708</v>
      </c>
      <c r="L5" s="9">
        <v>708</v>
      </c>
      <c r="M5" s="9">
        <v>708</v>
      </c>
      <c r="N5" s="9">
        <v>708</v>
      </c>
      <c r="O5" s="9">
        <v>708</v>
      </c>
      <c r="P5" s="9">
        <v>708</v>
      </c>
      <c r="Q5" s="9">
        <v>708</v>
      </c>
      <c r="R5" s="9">
        <v>708</v>
      </c>
      <c r="S5" s="9">
        <v>708</v>
      </c>
      <c r="T5" s="9">
        <v>708</v>
      </c>
      <c r="U5" s="9">
        <v>708</v>
      </c>
      <c r="V5" s="9">
        <v>708</v>
      </c>
      <c r="W5" s="9">
        <v>708</v>
      </c>
      <c r="X5" s="9">
        <v>708</v>
      </c>
      <c r="Y5" s="9">
        <v>708</v>
      </c>
      <c r="Z5" s="9">
        <v>708</v>
      </c>
    </row>
    <row r="6" spans="1:27" ht="15.75" x14ac:dyDescent="0.25">
      <c r="A6" s="90" t="s">
        <v>99</v>
      </c>
      <c r="B6" s="7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</row>
    <row r="7" spans="1:27" ht="15.75" x14ac:dyDescent="0.25">
      <c r="A7" s="95"/>
      <c r="B7" s="237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</row>
    <row r="8" spans="1:27" x14ac:dyDescent="0.2">
      <c r="A8" s="91" t="s">
        <v>32</v>
      </c>
      <c r="B8" s="7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</row>
    <row r="9" spans="1:27" x14ac:dyDescent="0.2">
      <c r="A9" s="91" t="s">
        <v>98</v>
      </c>
      <c r="B9" s="7">
        <v>201.48147546241097</v>
      </c>
      <c r="C9" s="9">
        <v>4.2336705376089512</v>
      </c>
      <c r="D9" s="9">
        <v>10.312377983639539</v>
      </c>
      <c r="E9" s="9">
        <v>10.63735206769719</v>
      </c>
      <c r="F9" s="9">
        <v>10.630197336780929</v>
      </c>
      <c r="G9" s="9">
        <v>10.622971058555507</v>
      </c>
      <c r="H9" s="9">
        <v>10.615672517547832</v>
      </c>
      <c r="I9" s="9">
        <v>10.608300991130077</v>
      </c>
      <c r="J9" s="9">
        <v>10.600855749448147</v>
      </c>
      <c r="K9" s="9">
        <v>10.593336055349399</v>
      </c>
      <c r="L9" s="9">
        <v>10.585741164309661</v>
      </c>
      <c r="M9" s="9">
        <v>10.578070324359526</v>
      </c>
      <c r="N9" s="9">
        <v>10.57032277600989</v>
      </c>
      <c r="O9" s="9">
        <v>7.7825035021767581</v>
      </c>
      <c r="P9" s="9">
        <v>10.471194650605293</v>
      </c>
      <c r="Q9" s="9">
        <v>10.462378345518115</v>
      </c>
      <c r="R9" s="9">
        <v>10.453473877380064</v>
      </c>
      <c r="S9" s="9">
        <v>10.444480364560635</v>
      </c>
      <c r="T9" s="9">
        <v>10.435396916613009</v>
      </c>
      <c r="U9" s="9">
        <v>10.426222634185908</v>
      </c>
      <c r="V9" s="9">
        <v>10.416956608934537</v>
      </c>
      <c r="W9" s="9">
        <v>10.40759792343065</v>
      </c>
      <c r="X9" s="9">
        <v>10.398145651071726</v>
      </c>
      <c r="Y9" s="9">
        <v>10.388598855989212</v>
      </c>
      <c r="Z9" s="9">
        <v>10.378956592955872</v>
      </c>
    </row>
    <row r="10" spans="1:27" x14ac:dyDescent="0.2">
      <c r="A10" s="91" t="s">
        <v>26</v>
      </c>
      <c r="B10" s="7">
        <v>928.03588697837768</v>
      </c>
      <c r="C10" s="9">
        <v>19.500543082320018</v>
      </c>
      <c r="D10" s="9">
        <v>47.499437985248782</v>
      </c>
      <c r="E10" s="9">
        <v>48.996288311817359</v>
      </c>
      <c r="F10" s="9">
        <v>48.963333187597009</v>
      </c>
      <c r="G10" s="9">
        <v>48.930048512134455</v>
      </c>
      <c r="H10" s="9">
        <v>48.896430989917278</v>
      </c>
      <c r="I10" s="9">
        <v>48.862477292477934</v>
      </c>
      <c r="J10" s="9">
        <v>48.828184058064188</v>
      </c>
      <c r="K10" s="9">
        <v>48.793547891306318</v>
      </c>
      <c r="L10" s="9">
        <v>48.758565362880859</v>
      </c>
      <c r="M10" s="9">
        <v>48.723233009171146</v>
      </c>
      <c r="N10" s="9">
        <v>48.687547331924335</v>
      </c>
      <c r="O10" s="9">
        <v>35.846682797905061</v>
      </c>
      <c r="P10" s="9">
        <v>48.230957178545587</v>
      </c>
      <c r="Q10" s="9">
        <v>48.190348742992526</v>
      </c>
      <c r="R10" s="9">
        <v>48.149334223083926</v>
      </c>
      <c r="S10" s="9">
        <v>48.107909557976249</v>
      </c>
      <c r="T10" s="9">
        <v>48.06607064621749</v>
      </c>
      <c r="U10" s="9">
        <v>48.023813345341146</v>
      </c>
      <c r="V10" s="9">
        <v>47.981133471456047</v>
      </c>
      <c r="W10" s="9">
        <v>47.938026798832077</v>
      </c>
      <c r="X10" s="9">
        <v>47.894489059481884</v>
      </c>
      <c r="Y10" s="9">
        <v>47.850515942738184</v>
      </c>
      <c r="Z10" s="9">
        <v>47.806103094827037</v>
      </c>
    </row>
    <row r="11" spans="1:27" ht="15.75" x14ac:dyDescent="0.25">
      <c r="A11" s="90" t="s">
        <v>77</v>
      </c>
      <c r="B11" s="7">
        <v>1129.5173624407887</v>
      </c>
      <c r="C11" s="7">
        <v>23.734213619928969</v>
      </c>
      <c r="D11" s="7">
        <v>57.811815968888325</v>
      </c>
      <c r="E11" s="7">
        <v>59.633640379514546</v>
      </c>
      <c r="F11" s="7">
        <v>59.59353052437794</v>
      </c>
      <c r="G11" s="7">
        <v>59.553019570689962</v>
      </c>
      <c r="H11" s="7">
        <v>59.512103507465113</v>
      </c>
      <c r="I11" s="7">
        <v>59.470778283608013</v>
      </c>
      <c r="J11" s="7">
        <v>59.429039807512339</v>
      </c>
      <c r="K11" s="7">
        <v>59.386883946655715</v>
      </c>
      <c r="L11" s="7">
        <v>59.344306527190518</v>
      </c>
      <c r="M11" s="7">
        <v>59.301303333530669</v>
      </c>
      <c r="N11" s="7">
        <v>59.257870107934224</v>
      </c>
      <c r="O11" s="7">
        <v>43.62918630008182</v>
      </c>
      <c r="P11" s="7">
        <v>58.702151829150878</v>
      </c>
      <c r="Q11" s="7">
        <v>58.652727088510645</v>
      </c>
      <c r="R11" s="7">
        <v>58.602808100463989</v>
      </c>
      <c r="S11" s="7">
        <v>58.552389922536882</v>
      </c>
      <c r="T11" s="7">
        <v>58.501467562830499</v>
      </c>
      <c r="U11" s="7">
        <v>58.450035979527058</v>
      </c>
      <c r="V11" s="7">
        <v>58.398090080390588</v>
      </c>
      <c r="W11" s="7">
        <v>58.345624722262727</v>
      </c>
      <c r="X11" s="7">
        <v>58.292634710553614</v>
      </c>
      <c r="Y11" s="7">
        <v>58.2391147987274</v>
      </c>
      <c r="Z11" s="7">
        <v>58.18505968778291</v>
      </c>
    </row>
    <row r="12" spans="1:27" ht="15.75" x14ac:dyDescent="0.25">
      <c r="A12" s="95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</row>
    <row r="13" spans="1:27" ht="15.75" x14ac:dyDescent="0.25">
      <c r="A13" s="90" t="s">
        <v>78</v>
      </c>
      <c r="B13" s="7">
        <v>13030.482637559211</v>
      </c>
      <c r="C13" s="7">
        <v>684.26578638007106</v>
      </c>
      <c r="D13" s="7">
        <v>650.18818403111163</v>
      </c>
      <c r="E13" s="7">
        <v>648.36635962048547</v>
      </c>
      <c r="F13" s="7">
        <v>648.40646947562209</v>
      </c>
      <c r="G13" s="7">
        <v>648.44698042931009</v>
      </c>
      <c r="H13" s="7">
        <v>648.4878964925349</v>
      </c>
      <c r="I13" s="7">
        <v>648.52922171639193</v>
      </c>
      <c r="J13" s="7">
        <v>648.57096019248763</v>
      </c>
      <c r="K13" s="7">
        <v>648.61311605334424</v>
      </c>
      <c r="L13" s="7">
        <v>648.6556934728095</v>
      </c>
      <c r="M13" s="7">
        <v>648.69869666646935</v>
      </c>
      <c r="N13" s="7">
        <v>648.7421298920658</v>
      </c>
      <c r="O13" s="7">
        <v>664.37081369991813</v>
      </c>
      <c r="P13" s="7">
        <v>649.29784817084908</v>
      </c>
      <c r="Q13" s="7">
        <v>649.34727291148931</v>
      </c>
      <c r="R13" s="7">
        <v>649.39719189953598</v>
      </c>
      <c r="S13" s="7">
        <v>649.44761007746308</v>
      </c>
      <c r="T13" s="7">
        <v>649.4985324371695</v>
      </c>
      <c r="U13" s="7">
        <v>649.549964020473</v>
      </c>
      <c r="V13" s="7">
        <v>649.6019099196094</v>
      </c>
      <c r="W13" s="7">
        <v>649.65437527773724</v>
      </c>
      <c r="X13" s="7">
        <v>649.70736528944644</v>
      </c>
      <c r="Y13" s="7">
        <v>649.76088520127257</v>
      </c>
      <c r="Z13" s="7">
        <v>649.81494031221712</v>
      </c>
    </row>
    <row r="14" spans="1:27" ht="15.75" x14ac:dyDescent="0.25">
      <c r="A14" s="95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</row>
    <row r="15" spans="1:27" x14ac:dyDescent="0.2">
      <c r="A15" s="92" t="s">
        <v>79</v>
      </c>
      <c r="B15" s="7">
        <v>10141.025294221879</v>
      </c>
      <c r="C15" s="9">
        <v>868.68250681157872</v>
      </c>
      <c r="D15" s="9">
        <v>502.00029293093689</v>
      </c>
      <c r="E15" s="9">
        <v>482.37789487714002</v>
      </c>
      <c r="F15" s="9">
        <v>482.88524592247092</v>
      </c>
      <c r="G15" s="9">
        <v>483.39767047825512</v>
      </c>
      <c r="H15" s="9">
        <v>483.91521927959707</v>
      </c>
      <c r="I15" s="9">
        <v>484.43794356895256</v>
      </c>
      <c r="J15" s="9">
        <v>484.96589510120157</v>
      </c>
      <c r="K15" s="9">
        <v>485.49912614877303</v>
      </c>
      <c r="L15" s="9">
        <v>486.0376895068203</v>
      </c>
      <c r="M15" s="9">
        <v>486.58163849844794</v>
      </c>
      <c r="N15" s="9">
        <v>487.13102697999193</v>
      </c>
      <c r="O15" s="9">
        <v>490.4939093463513</v>
      </c>
      <c r="P15" s="9">
        <v>491.0543405363743</v>
      </c>
      <c r="Q15" s="9">
        <v>488.81237603829754</v>
      </c>
      <c r="R15" s="9">
        <v>489.38407189523997</v>
      </c>
      <c r="S15" s="9">
        <v>489.96148471075185</v>
      </c>
      <c r="T15" s="9">
        <v>490.54467165441883</v>
      </c>
      <c r="U15" s="9">
        <v>491.13369046752246</v>
      </c>
      <c r="V15" s="9">
        <v>491.72859946875718</v>
      </c>
      <c r="W15" s="9">
        <v>492.32945756000424</v>
      </c>
      <c r="X15" s="9">
        <v>492.93632423216377</v>
      </c>
      <c r="Y15" s="9">
        <v>493.5492595710449</v>
      </c>
      <c r="Z15" s="9">
        <v>494.16832426331479</v>
      </c>
    </row>
    <row r="16" spans="1:27" x14ac:dyDescent="0.2">
      <c r="A16" s="91" t="s">
        <v>80</v>
      </c>
      <c r="B16" s="7">
        <v>1567.7215024540833</v>
      </c>
      <c r="C16" s="9">
        <v>42.190660833333339</v>
      </c>
      <c r="D16" s="9">
        <v>46.706272675000008</v>
      </c>
      <c r="E16" s="9">
        <v>51.230561468416667</v>
      </c>
      <c r="F16" s="9">
        <v>55.763613983100839</v>
      </c>
      <c r="G16" s="9">
        <v>60.305517856265183</v>
      </c>
      <c r="H16" s="9">
        <v>65.013309101494499</v>
      </c>
      <c r="I16" s="9">
        <v>69.573182117509447</v>
      </c>
      <c r="J16" s="9">
        <v>74.142174697017865</v>
      </c>
      <c r="K16" s="9">
        <v>78.720378035654718</v>
      </c>
      <c r="L16" s="9">
        <v>83.307884241011266</v>
      </c>
      <c r="M16" s="9">
        <v>88.061733841754716</v>
      </c>
      <c r="N16" s="9">
        <v>92.668125796838936</v>
      </c>
      <c r="O16" s="9">
        <v>82.11082792147397</v>
      </c>
      <c r="P16" s="9">
        <v>83.114675966223388</v>
      </c>
      <c r="Q16" s="9">
        <v>84.678732106614973</v>
      </c>
      <c r="R16" s="9">
        <v>87.138780017648983</v>
      </c>
      <c r="S16" s="9">
        <v>97.903708436929179</v>
      </c>
      <c r="T16" s="9">
        <v>101.96761040048212</v>
      </c>
      <c r="U16" s="9">
        <v>107.67075754881562</v>
      </c>
      <c r="V16" s="9">
        <v>115.45299540849751</v>
      </c>
      <c r="W16" s="9">
        <v>114.01374206986065</v>
      </c>
      <c r="X16" s="9">
        <v>109.42623586450411</v>
      </c>
      <c r="Y16" s="9">
        <v>104.67238626376066</v>
      </c>
      <c r="Z16" s="9">
        <v>100.06599430867645</v>
      </c>
    </row>
    <row r="17" spans="1:26" ht="15.75" x14ac:dyDescent="0.25">
      <c r="A17" s="95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</row>
    <row r="18" spans="1:26" x14ac:dyDescent="0.2">
      <c r="A18" s="91" t="s">
        <v>85</v>
      </c>
      <c r="B18" s="7">
        <v>1321.7358408832483</v>
      </c>
      <c r="C18" s="7">
        <v>-226.607381264841</v>
      </c>
      <c r="D18" s="7">
        <v>101.48161842517473</v>
      </c>
      <c r="E18" s="7">
        <v>114.75790327492878</v>
      </c>
      <c r="F18" s="7">
        <v>109.75760957005033</v>
      </c>
      <c r="G18" s="7">
        <v>104.74379209478978</v>
      </c>
      <c r="H18" s="7">
        <v>99.559368111443334</v>
      </c>
      <c r="I18" s="7">
        <v>94.518096029929922</v>
      </c>
      <c r="J18" s="7">
        <v>89.4628903942682</v>
      </c>
      <c r="K18" s="7">
        <v>84.393611868916494</v>
      </c>
      <c r="L18" s="7">
        <v>79.310119724977937</v>
      </c>
      <c r="M18" s="7">
        <v>74.055324326266685</v>
      </c>
      <c r="N18" s="7">
        <v>68.942977115234939</v>
      </c>
      <c r="O18" s="7">
        <v>91.766076432092859</v>
      </c>
      <c r="P18" s="7">
        <v>75.128831668251394</v>
      </c>
      <c r="Q18" s="7">
        <v>75.856164766576796</v>
      </c>
      <c r="R18" s="7">
        <v>72.87433998664703</v>
      </c>
      <c r="S18" s="7">
        <v>61.582416929782056</v>
      </c>
      <c r="T18" s="7">
        <v>56.986250382268551</v>
      </c>
      <c r="U18" s="7">
        <v>50.745516004134927</v>
      </c>
      <c r="V18" s="7">
        <v>42.420315042354702</v>
      </c>
      <c r="W18" s="7">
        <v>43.311175647872346</v>
      </c>
      <c r="X18" s="7">
        <v>47.344805192778566</v>
      </c>
      <c r="Y18" s="7">
        <v>51.539239366467015</v>
      </c>
      <c r="Z18" s="7">
        <v>55.58062174022588</v>
      </c>
    </row>
    <row r="19" spans="1:26" ht="15.75" x14ac:dyDescent="0.25">
      <c r="A19" s="95"/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</row>
    <row r="20" spans="1:26" x14ac:dyDescent="0.2">
      <c r="A20" s="93" t="s">
        <v>103</v>
      </c>
      <c r="B20" s="7">
        <v>1321.7358408832486</v>
      </c>
      <c r="C20" s="7">
        <v>0</v>
      </c>
      <c r="D20" s="7">
        <v>71.037132897622314</v>
      </c>
      <c r="E20" s="7">
        <v>80.330532292450144</v>
      </c>
      <c r="F20" s="7">
        <v>76.830326699035226</v>
      </c>
      <c r="G20" s="7">
        <v>73.320654466352849</v>
      </c>
      <c r="H20" s="7">
        <v>69.691557678010327</v>
      </c>
      <c r="I20" s="7">
        <v>66.162667220950951</v>
      </c>
      <c r="J20" s="7">
        <v>62.624023275987739</v>
      </c>
      <c r="K20" s="7">
        <v>72.070613974251017</v>
      </c>
      <c r="L20" s="7">
        <v>79.310119724977937</v>
      </c>
      <c r="M20" s="7">
        <v>74.055324326266685</v>
      </c>
      <c r="N20" s="7">
        <v>68.942977115234939</v>
      </c>
      <c r="O20" s="7">
        <v>91.766076432092859</v>
      </c>
      <c r="P20" s="7">
        <v>75.128831668251394</v>
      </c>
      <c r="Q20" s="7">
        <v>75.856164766576796</v>
      </c>
      <c r="R20" s="7">
        <v>72.87433998664703</v>
      </c>
      <c r="S20" s="7">
        <v>61.582416929782056</v>
      </c>
      <c r="T20" s="7">
        <v>56.986250382268551</v>
      </c>
      <c r="U20" s="7">
        <v>50.745516004134927</v>
      </c>
      <c r="V20" s="7">
        <v>42.420315042354702</v>
      </c>
      <c r="W20" s="7">
        <v>43.311175647872346</v>
      </c>
      <c r="X20" s="7">
        <v>47.344805192778566</v>
      </c>
      <c r="Y20" s="7">
        <v>51.539239366467015</v>
      </c>
      <c r="Z20" s="7">
        <v>55.58062174022588</v>
      </c>
    </row>
    <row r="21" spans="1:26" x14ac:dyDescent="0.2">
      <c r="A21" s="91" t="s">
        <v>81</v>
      </c>
      <c r="B21" s="9">
        <v>198.26037613248727</v>
      </c>
      <c r="C21" s="9">
        <v>0</v>
      </c>
      <c r="D21" s="9">
        <v>10.655569934643347</v>
      </c>
      <c r="E21" s="9">
        <v>12.049579843867521</v>
      </c>
      <c r="F21" s="9">
        <v>11.524549004855283</v>
      </c>
      <c r="G21" s="9">
        <v>10.998098169952927</v>
      </c>
      <c r="H21" s="9">
        <v>10.453733651701549</v>
      </c>
      <c r="I21" s="9">
        <v>9.9244000831426415</v>
      </c>
      <c r="J21" s="9">
        <v>9.3936034913981601</v>
      </c>
      <c r="K21" s="9">
        <v>10.810592096137652</v>
      </c>
      <c r="L21" s="9">
        <v>11.89651795874669</v>
      </c>
      <c r="M21" s="9">
        <v>11.108298648940002</v>
      </c>
      <c r="N21" s="9">
        <v>10.34144656728524</v>
      </c>
      <c r="O21" s="9">
        <v>13.764911464813929</v>
      </c>
      <c r="P21" s="9">
        <v>11.269324750237709</v>
      </c>
      <c r="Q21" s="9">
        <v>11.378424714986519</v>
      </c>
      <c r="R21" s="9">
        <v>10.931150997997054</v>
      </c>
      <c r="S21" s="9">
        <v>9.2373625394673073</v>
      </c>
      <c r="T21" s="9">
        <v>8.5479375573402816</v>
      </c>
      <c r="U21" s="9">
        <v>7.6118274006202391</v>
      </c>
      <c r="V21" s="9">
        <v>6.3630472563532052</v>
      </c>
      <c r="W21" s="9">
        <v>6.496676347180852</v>
      </c>
      <c r="X21" s="9">
        <v>7.1017207789167847</v>
      </c>
      <c r="Y21" s="9">
        <v>7.7308859049700516</v>
      </c>
      <c r="Z21" s="9">
        <v>8.3370932610338819</v>
      </c>
    </row>
    <row r="22" spans="1:26" x14ac:dyDescent="0.2">
      <c r="A22" s="91" t="s">
        <v>82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</row>
    <row r="23" spans="1:26" x14ac:dyDescent="0.2">
      <c r="A23" s="91" t="s">
        <v>185</v>
      </c>
      <c r="B23" s="9">
        <v>118.95622567949235</v>
      </c>
      <c r="C23" s="9">
        <v>0</v>
      </c>
      <c r="D23" s="9">
        <v>6.3933419607860076</v>
      </c>
      <c r="E23" s="9">
        <v>7.2297479063205126</v>
      </c>
      <c r="F23" s="9">
        <v>6.9147294029131698</v>
      </c>
      <c r="G23" s="9">
        <v>6.5988589019717558</v>
      </c>
      <c r="H23" s="9">
        <v>6.2722401910209289</v>
      </c>
      <c r="I23" s="9">
        <v>5.9546400498855849</v>
      </c>
      <c r="J23" s="9">
        <v>5.6361620948388964</v>
      </c>
      <c r="K23" s="9">
        <v>6.4863552576825914</v>
      </c>
      <c r="L23" s="9">
        <v>7.137910775248014</v>
      </c>
      <c r="M23" s="9">
        <v>6.6649791893640016</v>
      </c>
      <c r="N23" s="9">
        <v>6.2048679403711446</v>
      </c>
      <c r="O23" s="9">
        <v>8.2589468788883575</v>
      </c>
      <c r="P23" s="9">
        <v>6.7615948501426253</v>
      </c>
      <c r="Q23" s="9">
        <v>6.8270548289919111</v>
      </c>
      <c r="R23" s="9">
        <v>6.5586905987982327</v>
      </c>
      <c r="S23" s="9">
        <v>5.5424175236803848</v>
      </c>
      <c r="T23" s="9">
        <v>5.1287625344041698</v>
      </c>
      <c r="U23" s="9">
        <v>4.5670964403721435</v>
      </c>
      <c r="V23" s="9">
        <v>3.8178283538119229</v>
      </c>
      <c r="W23" s="9">
        <v>3.8980058083085112</v>
      </c>
      <c r="X23" s="9">
        <v>4.2610324673500708</v>
      </c>
      <c r="Y23" s="9">
        <v>4.6385315429820313</v>
      </c>
      <c r="Z23" s="9">
        <v>5.0022559566203286</v>
      </c>
    </row>
    <row r="24" spans="1:26" ht="15.75" x14ac:dyDescent="0.25">
      <c r="A24" s="90" t="s">
        <v>83</v>
      </c>
      <c r="B24" s="7">
        <v>317.21660181197961</v>
      </c>
      <c r="C24" s="7">
        <v>0</v>
      </c>
      <c r="D24" s="7">
        <v>17.048911895429356</v>
      </c>
      <c r="E24" s="7">
        <v>19.279327750188035</v>
      </c>
      <c r="F24" s="7">
        <v>18.439278407768452</v>
      </c>
      <c r="G24" s="7">
        <v>17.596957071924685</v>
      </c>
      <c r="H24" s="7">
        <v>16.725973842722478</v>
      </c>
      <c r="I24" s="7">
        <v>15.879040133028226</v>
      </c>
      <c r="J24" s="7">
        <v>15.029765586237056</v>
      </c>
      <c r="K24" s="7">
        <v>17.296947353820244</v>
      </c>
      <c r="L24" s="7">
        <v>19.034428733994705</v>
      </c>
      <c r="M24" s="7">
        <v>17.773277838304004</v>
      </c>
      <c r="N24" s="7">
        <v>16.546314507656383</v>
      </c>
      <c r="O24" s="7">
        <v>22.023858343702287</v>
      </c>
      <c r="P24" s="7">
        <v>18.030919600380336</v>
      </c>
      <c r="Q24" s="7">
        <v>18.205479543978431</v>
      </c>
      <c r="R24" s="7">
        <v>17.489841596795287</v>
      </c>
      <c r="S24" s="7">
        <v>14.779780063147692</v>
      </c>
      <c r="T24" s="7">
        <v>13.676700091744451</v>
      </c>
      <c r="U24" s="7">
        <v>12.178923840992383</v>
      </c>
      <c r="V24" s="7">
        <v>10.180875610165128</v>
      </c>
      <c r="W24" s="7">
        <v>10.394682155489363</v>
      </c>
      <c r="X24" s="7">
        <v>11.362753246266855</v>
      </c>
      <c r="Y24" s="7">
        <v>12.369417447952083</v>
      </c>
      <c r="Z24" s="7">
        <v>13.33934921765421</v>
      </c>
    </row>
    <row r="25" spans="1:26" ht="15.75" x14ac:dyDescent="0.25">
      <c r="A25" s="95"/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</row>
    <row r="26" spans="1:26" ht="15.75" x14ac:dyDescent="0.25">
      <c r="A26" s="94" t="s">
        <v>36</v>
      </c>
      <c r="B26" s="7">
        <v>1004.5192390712687</v>
      </c>
      <c r="C26" s="7">
        <v>-226.607381264841</v>
      </c>
      <c r="D26" s="7">
        <v>84.432706529745374</v>
      </c>
      <c r="E26" s="7">
        <v>95.478575524740748</v>
      </c>
      <c r="F26" s="7">
        <v>91.318331162281879</v>
      </c>
      <c r="G26" s="7">
        <v>87.146835022865105</v>
      </c>
      <c r="H26" s="7">
        <v>82.833394268720852</v>
      </c>
      <c r="I26" s="7">
        <v>78.639055896901695</v>
      </c>
      <c r="J26" s="7">
        <v>74.433124808031138</v>
      </c>
      <c r="K26" s="7">
        <v>67.096664515096251</v>
      </c>
      <c r="L26" s="7">
        <v>60.275690990983236</v>
      </c>
      <c r="M26" s="7">
        <v>56.282046487962681</v>
      </c>
      <c r="N26" s="7">
        <v>52.396662607578556</v>
      </c>
      <c r="O26" s="7">
        <v>69.742218088390572</v>
      </c>
      <c r="P26" s="7">
        <v>57.097912067871057</v>
      </c>
      <c r="Q26" s="7">
        <v>57.650685222598369</v>
      </c>
      <c r="R26" s="7">
        <v>55.384498389851743</v>
      </c>
      <c r="S26" s="7">
        <v>46.802636866634366</v>
      </c>
      <c r="T26" s="7">
        <v>43.309550290524101</v>
      </c>
      <c r="U26" s="7">
        <v>38.566592163142545</v>
      </c>
      <c r="V26" s="7">
        <v>32.23943943218957</v>
      </c>
      <c r="W26" s="7">
        <v>32.916493492382983</v>
      </c>
      <c r="X26" s="7">
        <v>35.98205194651171</v>
      </c>
      <c r="Y26" s="7">
        <v>39.169821918514934</v>
      </c>
      <c r="Z26" s="7">
        <v>42.24127252257167</v>
      </c>
    </row>
    <row r="28" spans="1:26" ht="15.75" x14ac:dyDescent="0.25">
      <c r="A28" s="230" t="s">
        <v>233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2"/>
      <c r="W28" s="232"/>
      <c r="X28" s="232"/>
      <c r="Y28" s="232"/>
      <c r="Z28" s="232"/>
    </row>
    <row r="29" spans="1:26" ht="15.75" x14ac:dyDescent="0.25">
      <c r="A29" s="81" t="s">
        <v>14</v>
      </c>
      <c r="B29" s="7">
        <v>14160</v>
      </c>
      <c r="C29" s="11">
        <v>708</v>
      </c>
      <c r="D29" s="11">
        <v>708</v>
      </c>
      <c r="E29" s="11">
        <v>708</v>
      </c>
      <c r="F29" s="11">
        <v>708</v>
      </c>
      <c r="G29" s="11">
        <v>708</v>
      </c>
      <c r="H29" s="11">
        <v>708</v>
      </c>
      <c r="I29" s="11">
        <v>708</v>
      </c>
      <c r="J29" s="11">
        <v>708</v>
      </c>
      <c r="K29" s="11">
        <v>708</v>
      </c>
      <c r="L29" s="11">
        <v>708</v>
      </c>
      <c r="M29" s="11">
        <v>708</v>
      </c>
      <c r="N29" s="11">
        <v>708</v>
      </c>
      <c r="O29" s="11">
        <v>708</v>
      </c>
      <c r="P29" s="11">
        <v>708</v>
      </c>
      <c r="Q29" s="11">
        <v>708</v>
      </c>
      <c r="R29" s="11">
        <v>708</v>
      </c>
      <c r="S29" s="11">
        <v>708</v>
      </c>
      <c r="T29" s="11">
        <v>708</v>
      </c>
      <c r="U29" s="11">
        <v>708</v>
      </c>
      <c r="V29" s="11">
        <v>708</v>
      </c>
      <c r="W29" s="11">
        <v>708</v>
      </c>
      <c r="X29" s="11">
        <v>708</v>
      </c>
      <c r="Y29" s="11">
        <v>708</v>
      </c>
      <c r="Z29" s="11">
        <v>708</v>
      </c>
    </row>
    <row r="30" spans="1:26" ht="15.75" x14ac:dyDescent="0.25">
      <c r="A30" s="81" t="s">
        <v>228</v>
      </c>
      <c r="B30" s="7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</row>
    <row r="31" spans="1:26" ht="15.75" x14ac:dyDescent="0.25">
      <c r="A31" s="81" t="s">
        <v>232</v>
      </c>
      <c r="B31" s="7">
        <v>-1949.0014871266087</v>
      </c>
      <c r="C31" s="11">
        <v>-451.41390681157873</v>
      </c>
      <c r="D31" s="11">
        <v>-83.007394930936997</v>
      </c>
      <c r="E31" s="11">
        <v>-63.311995897140079</v>
      </c>
      <c r="F31" s="11">
        <v>-63.745615952670946</v>
      </c>
      <c r="G31" s="11">
        <v>-64.183572208757141</v>
      </c>
      <c r="H31" s="11">
        <v>-64.625908027404193</v>
      </c>
      <c r="I31" s="11">
        <v>-65.072667204237703</v>
      </c>
      <c r="J31" s="11">
        <v>-65.523893972839559</v>
      </c>
      <c r="K31" s="11">
        <v>-65.979633009127426</v>
      </c>
      <c r="L31" s="11">
        <v>-66.439929435778168</v>
      </c>
      <c r="M31" s="11">
        <v>-66.904828826695422</v>
      </c>
      <c r="N31" s="11">
        <v>-67.374377211521875</v>
      </c>
      <c r="O31" s="11">
        <v>-236.33312108019655</v>
      </c>
      <c r="P31" s="11">
        <v>-73.382142387557991</v>
      </c>
      <c r="Q31" s="11">
        <v>-73.916463907993048</v>
      </c>
      <c r="R31" s="11">
        <v>-74.456128643632454</v>
      </c>
      <c r="S31" s="11">
        <v>-75.001190026628251</v>
      </c>
      <c r="T31" s="11">
        <v>-75.551702023454013</v>
      </c>
      <c r="U31" s="11">
        <v>-76.107719140248022</v>
      </c>
      <c r="V31" s="11">
        <v>-76.669296428209975</v>
      </c>
      <c r="W31" s="11">
        <v>-77.236489489051564</v>
      </c>
      <c r="X31" s="11">
        <v>-77.809354480501554</v>
      </c>
      <c r="Y31" s="11">
        <v>-78.387948121866032</v>
      </c>
      <c r="Z31" s="11">
        <v>-78.972327699644183</v>
      </c>
    </row>
    <row r="32" spans="1:26" ht="16.5" thickBot="1" x14ac:dyDescent="0.3">
      <c r="A32" s="224" t="s">
        <v>236</v>
      </c>
      <c r="B32" s="225">
        <v>12210.99851287339</v>
      </c>
      <c r="C32" s="226">
        <v>256.58609318842127</v>
      </c>
      <c r="D32" s="226">
        <v>624.99260506906296</v>
      </c>
      <c r="E32" s="226">
        <v>644.68800410285996</v>
      </c>
      <c r="F32" s="226">
        <v>644.25438404732904</v>
      </c>
      <c r="G32" s="226">
        <v>643.81642779124286</v>
      </c>
      <c r="H32" s="226">
        <v>643.37409197259581</v>
      </c>
      <c r="I32" s="226">
        <v>642.92733279576225</v>
      </c>
      <c r="J32" s="226">
        <v>642.47610602716043</v>
      </c>
      <c r="K32" s="226">
        <v>642.02036699087262</v>
      </c>
      <c r="L32" s="226">
        <v>641.56007056422186</v>
      </c>
      <c r="M32" s="226">
        <v>641.09517117330461</v>
      </c>
      <c r="N32" s="226">
        <v>640.62562278847815</v>
      </c>
      <c r="O32" s="226">
        <v>471.66687891980348</v>
      </c>
      <c r="P32" s="226">
        <v>634.61785761244198</v>
      </c>
      <c r="Q32" s="226">
        <v>634.08353609200697</v>
      </c>
      <c r="R32" s="226">
        <v>633.5438713563675</v>
      </c>
      <c r="S32" s="226">
        <v>632.99880997337175</v>
      </c>
      <c r="T32" s="226">
        <v>632.44829797654597</v>
      </c>
      <c r="U32" s="226">
        <v>631.89228085975196</v>
      </c>
      <c r="V32" s="226">
        <v>631.33070357179008</v>
      </c>
      <c r="W32" s="226">
        <v>630.76351051094844</v>
      </c>
      <c r="X32" s="226">
        <v>630.1906455194985</v>
      </c>
      <c r="Y32" s="226">
        <v>629.61205187813403</v>
      </c>
      <c r="Z32" s="226">
        <v>629.02767230035579</v>
      </c>
    </row>
    <row r="33" spans="1:26" ht="15.75" x14ac:dyDescent="0.25">
      <c r="A33" s="221" t="s">
        <v>237</v>
      </c>
      <c r="B33" s="222">
        <v>0</v>
      </c>
      <c r="C33" s="223">
        <v>0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0</v>
      </c>
      <c r="J33" s="223">
        <v>0</v>
      </c>
      <c r="K33" s="223">
        <v>0</v>
      </c>
      <c r="L33" s="223">
        <v>0</v>
      </c>
      <c r="M33" s="223">
        <v>0</v>
      </c>
      <c r="N33" s="223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  <c r="T33" s="223">
        <v>0</v>
      </c>
      <c r="U33" s="223">
        <v>0</v>
      </c>
      <c r="V33" s="223">
        <v>0</v>
      </c>
      <c r="W33" s="223">
        <v>0</v>
      </c>
      <c r="X33" s="223">
        <v>0</v>
      </c>
      <c r="Y33" s="223">
        <v>0</v>
      </c>
      <c r="Z33" s="223">
        <v>0</v>
      </c>
    </row>
    <row r="34" spans="1:26" ht="15.75" x14ac:dyDescent="0.25">
      <c r="A34" s="81" t="s">
        <v>234</v>
      </c>
      <c r="B34" s="7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</row>
    <row r="35" spans="1:26" ht="16.5" thickBot="1" x14ac:dyDescent="0.3">
      <c r="A35" s="224" t="s">
        <v>235</v>
      </c>
      <c r="B35" s="225">
        <v>12210.99851287339</v>
      </c>
      <c r="C35" s="226">
        <v>256.58609318842127</v>
      </c>
      <c r="D35" s="226">
        <v>624.99260506906296</v>
      </c>
      <c r="E35" s="226">
        <v>644.68800410285996</v>
      </c>
      <c r="F35" s="226">
        <v>644.25438404732904</v>
      </c>
      <c r="G35" s="226">
        <v>643.81642779124286</v>
      </c>
      <c r="H35" s="226">
        <v>643.37409197259581</v>
      </c>
      <c r="I35" s="226">
        <v>642.92733279576225</v>
      </c>
      <c r="J35" s="226">
        <v>642.47610602716043</v>
      </c>
      <c r="K35" s="226">
        <v>642.02036699087262</v>
      </c>
      <c r="L35" s="226">
        <v>641.56007056422186</v>
      </c>
      <c r="M35" s="226">
        <v>641.09517117330461</v>
      </c>
      <c r="N35" s="226">
        <v>640.62562278847815</v>
      </c>
      <c r="O35" s="226">
        <v>471.66687891980348</v>
      </c>
      <c r="P35" s="226">
        <v>634.61785761244198</v>
      </c>
      <c r="Q35" s="226">
        <v>634.08353609200697</v>
      </c>
      <c r="R35" s="226">
        <v>633.5438713563675</v>
      </c>
      <c r="S35" s="226">
        <v>632.99880997337175</v>
      </c>
      <c r="T35" s="226">
        <v>632.44829797654597</v>
      </c>
      <c r="U35" s="226">
        <v>631.89228085975196</v>
      </c>
      <c r="V35" s="226">
        <v>631.33070357179008</v>
      </c>
      <c r="W35" s="226">
        <v>630.76351051094844</v>
      </c>
      <c r="X35" s="226">
        <v>630.1906455194985</v>
      </c>
      <c r="Y35" s="226">
        <v>629.61205187813403</v>
      </c>
      <c r="Z35" s="226">
        <v>629.02767230035579</v>
      </c>
    </row>
    <row r="36" spans="1:26" ht="16.5" thickBot="1" x14ac:dyDescent="0.3">
      <c r="A36" s="227" t="s">
        <v>238</v>
      </c>
      <c r="B36" s="228"/>
      <c r="C36" s="229">
        <v>0</v>
      </c>
      <c r="D36" s="229">
        <v>0</v>
      </c>
      <c r="E36" s="229">
        <v>0</v>
      </c>
      <c r="F36" s="229">
        <v>0</v>
      </c>
      <c r="G36" s="229">
        <v>0</v>
      </c>
      <c r="H36" s="229">
        <v>0</v>
      </c>
      <c r="I36" s="229">
        <v>0</v>
      </c>
      <c r="J36" s="229">
        <v>0</v>
      </c>
      <c r="K36" s="229">
        <v>0</v>
      </c>
      <c r="L36" s="229">
        <v>0</v>
      </c>
      <c r="M36" s="229">
        <v>0</v>
      </c>
      <c r="N36" s="229">
        <v>0</v>
      </c>
      <c r="O36" s="229">
        <v>0</v>
      </c>
      <c r="P36" s="229">
        <v>0</v>
      </c>
      <c r="Q36" s="229">
        <v>0</v>
      </c>
      <c r="R36" s="229">
        <v>0</v>
      </c>
      <c r="S36" s="229">
        <v>0</v>
      </c>
      <c r="T36" s="229">
        <v>0</v>
      </c>
      <c r="U36" s="229">
        <v>0</v>
      </c>
      <c r="V36" s="229">
        <v>0</v>
      </c>
      <c r="W36" s="229">
        <v>0</v>
      </c>
      <c r="X36" s="229">
        <v>0</v>
      </c>
      <c r="Y36" s="229">
        <v>0</v>
      </c>
      <c r="Z36" s="229">
        <v>0</v>
      </c>
    </row>
    <row r="37" spans="1:26" ht="15.75" x14ac:dyDescent="0.25">
      <c r="A37" s="233" t="s">
        <v>102</v>
      </c>
      <c r="B37" s="234">
        <v>12210.99851287339</v>
      </c>
      <c r="C37" s="235">
        <v>256.58609318842127</v>
      </c>
      <c r="D37" s="235">
        <v>624.99260506906296</v>
      </c>
      <c r="E37" s="235">
        <v>644.68800410285996</v>
      </c>
      <c r="F37" s="235">
        <v>644.25438404732904</v>
      </c>
      <c r="G37" s="235">
        <v>643.81642779124286</v>
      </c>
      <c r="H37" s="235">
        <v>643.37409197259581</v>
      </c>
      <c r="I37" s="235">
        <v>642.92733279576225</v>
      </c>
      <c r="J37" s="235">
        <v>642.47610602716043</v>
      </c>
      <c r="K37" s="235">
        <v>642.02036699087262</v>
      </c>
      <c r="L37" s="235">
        <v>641.56007056422186</v>
      </c>
      <c r="M37" s="235">
        <v>641.09517117330461</v>
      </c>
      <c r="N37" s="235">
        <v>640.62562278847815</v>
      </c>
      <c r="O37" s="235">
        <v>471.66687891980348</v>
      </c>
      <c r="P37" s="235">
        <v>634.61785761244198</v>
      </c>
      <c r="Q37" s="235">
        <v>634.08353609200697</v>
      </c>
      <c r="R37" s="235">
        <v>633.5438713563675</v>
      </c>
      <c r="S37" s="235">
        <v>632.99880997337175</v>
      </c>
      <c r="T37" s="235">
        <v>632.44829797654597</v>
      </c>
      <c r="U37" s="235">
        <v>631.89228085975196</v>
      </c>
      <c r="V37" s="235">
        <v>631.33070357179008</v>
      </c>
      <c r="W37" s="235">
        <v>630.76351051094844</v>
      </c>
      <c r="X37" s="235">
        <v>630.1906455194985</v>
      </c>
      <c r="Y37" s="235">
        <v>629.61205187813403</v>
      </c>
      <c r="Z37" s="235">
        <v>629.02767230035579</v>
      </c>
    </row>
    <row r="38" spans="1:26" ht="15.75" x14ac:dyDescent="0.25">
      <c r="A38" s="81" t="s">
        <v>100</v>
      </c>
      <c r="B38" s="82"/>
      <c r="C38" s="82">
        <v>1.6500000000000001E-2</v>
      </c>
      <c r="D38" s="82">
        <v>1.6500000000000001E-2</v>
      </c>
      <c r="E38" s="82">
        <v>1.6500000000000001E-2</v>
      </c>
      <c r="F38" s="82">
        <v>1.6500000000000001E-2</v>
      </c>
      <c r="G38" s="82">
        <v>1.6500000000000001E-2</v>
      </c>
      <c r="H38" s="82">
        <v>1.6500000000000001E-2</v>
      </c>
      <c r="I38" s="82">
        <v>1.6500000000000001E-2</v>
      </c>
      <c r="J38" s="82">
        <v>1.6500000000000001E-2</v>
      </c>
      <c r="K38" s="82">
        <v>1.6500000000000001E-2</v>
      </c>
      <c r="L38" s="82">
        <v>1.6500000000000001E-2</v>
      </c>
      <c r="M38" s="82">
        <v>1.6500000000000001E-2</v>
      </c>
      <c r="N38" s="82">
        <v>1.6500000000000001E-2</v>
      </c>
      <c r="O38" s="82">
        <v>1.6500000000000001E-2</v>
      </c>
      <c r="P38" s="82">
        <v>1.6500000000000001E-2</v>
      </c>
      <c r="Q38" s="82">
        <v>1.6500000000000001E-2</v>
      </c>
      <c r="R38" s="82">
        <v>1.6500000000000001E-2</v>
      </c>
      <c r="S38" s="82">
        <v>1.6500000000000001E-2</v>
      </c>
      <c r="T38" s="82">
        <v>1.6500000000000001E-2</v>
      </c>
      <c r="U38" s="82">
        <v>1.6500000000000001E-2</v>
      </c>
      <c r="V38" s="82">
        <v>1.6500000000000001E-2</v>
      </c>
      <c r="W38" s="82">
        <v>1.6500000000000001E-2</v>
      </c>
      <c r="X38" s="82">
        <v>1.6500000000000001E-2</v>
      </c>
      <c r="Y38" s="82">
        <v>1.6500000000000001E-2</v>
      </c>
      <c r="Z38" s="82">
        <v>1.6500000000000001E-2</v>
      </c>
    </row>
    <row r="39" spans="1:26" ht="15.75" x14ac:dyDescent="0.25">
      <c r="A39" s="81" t="s">
        <v>101</v>
      </c>
      <c r="B39" s="82"/>
      <c r="C39" s="82">
        <v>7.5999999999999998E-2</v>
      </c>
      <c r="D39" s="82">
        <v>7.5999999999999998E-2</v>
      </c>
      <c r="E39" s="82">
        <v>7.5999999999999998E-2</v>
      </c>
      <c r="F39" s="82">
        <v>7.5999999999999998E-2</v>
      </c>
      <c r="G39" s="82">
        <v>7.5999999999999998E-2</v>
      </c>
      <c r="H39" s="82">
        <v>7.5999999999999998E-2</v>
      </c>
      <c r="I39" s="82">
        <v>7.5999999999999998E-2</v>
      </c>
      <c r="J39" s="82">
        <v>7.5999999999999998E-2</v>
      </c>
      <c r="K39" s="82">
        <v>7.5999999999999998E-2</v>
      </c>
      <c r="L39" s="82">
        <v>7.5999999999999998E-2</v>
      </c>
      <c r="M39" s="82">
        <v>7.5999999999999998E-2</v>
      </c>
      <c r="N39" s="82">
        <v>7.5999999999999998E-2</v>
      </c>
      <c r="O39" s="82">
        <v>7.5999999999999998E-2</v>
      </c>
      <c r="P39" s="82">
        <v>7.5999999999999998E-2</v>
      </c>
      <c r="Q39" s="82">
        <v>7.5999999999999998E-2</v>
      </c>
      <c r="R39" s="82">
        <v>7.5999999999999998E-2</v>
      </c>
      <c r="S39" s="82">
        <v>7.5999999999999998E-2</v>
      </c>
      <c r="T39" s="82">
        <v>7.5999999999999998E-2</v>
      </c>
      <c r="U39" s="82">
        <v>7.5999999999999998E-2</v>
      </c>
      <c r="V39" s="82">
        <v>7.5999999999999998E-2</v>
      </c>
      <c r="W39" s="82">
        <v>7.5999999999999998E-2</v>
      </c>
      <c r="X39" s="82">
        <v>7.5999999999999998E-2</v>
      </c>
      <c r="Y39" s="82">
        <v>7.5999999999999998E-2</v>
      </c>
      <c r="Z39" s="82">
        <v>7.5999999999999998E-2</v>
      </c>
    </row>
    <row r="40" spans="1:26" ht="15.75" x14ac:dyDescent="0.25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73"/>
    </row>
    <row r="41" spans="1:26" ht="15.75" x14ac:dyDescent="0.25">
      <c r="A41" s="230" t="s">
        <v>186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2"/>
      <c r="W41" s="232"/>
      <c r="X41" s="232"/>
      <c r="Y41" s="232"/>
      <c r="Z41" s="232"/>
    </row>
    <row r="42" spans="1:26" ht="15.75" x14ac:dyDescent="0.25">
      <c r="A42" s="95" t="s">
        <v>102</v>
      </c>
      <c r="B42" s="237">
        <v>1321.7358408832486</v>
      </c>
      <c r="C42" s="236">
        <v>-226.607381264841</v>
      </c>
      <c r="D42" s="236">
        <v>101.48161842517473</v>
      </c>
      <c r="E42" s="236">
        <v>114.75790327492878</v>
      </c>
      <c r="F42" s="236">
        <v>109.75760957005033</v>
      </c>
      <c r="G42" s="236">
        <v>104.74379209478978</v>
      </c>
      <c r="H42" s="236">
        <v>99.559368111443334</v>
      </c>
      <c r="I42" s="236">
        <v>94.518096029929922</v>
      </c>
      <c r="J42" s="236">
        <v>89.4628903942682</v>
      </c>
      <c r="K42" s="236">
        <v>84.393611868916494</v>
      </c>
      <c r="L42" s="236">
        <v>79.310119724977937</v>
      </c>
      <c r="M42" s="236">
        <v>74.055324326266685</v>
      </c>
      <c r="N42" s="236">
        <v>68.942977115234939</v>
      </c>
      <c r="O42" s="236">
        <v>91.766076432092859</v>
      </c>
      <c r="P42" s="236">
        <v>75.128831668251394</v>
      </c>
      <c r="Q42" s="236">
        <v>75.856164766576796</v>
      </c>
      <c r="R42" s="236">
        <v>72.87433998664703</v>
      </c>
      <c r="S42" s="236">
        <v>61.582416929782056</v>
      </c>
      <c r="T42" s="236">
        <v>56.986250382268551</v>
      </c>
      <c r="U42" s="236">
        <v>50.745516004134927</v>
      </c>
      <c r="V42" s="236">
        <v>42.420315042354702</v>
      </c>
      <c r="W42" s="236">
        <v>43.311175647872346</v>
      </c>
      <c r="X42" s="236">
        <v>47.344805192778566</v>
      </c>
      <c r="Y42" s="236">
        <v>51.539239366467015</v>
      </c>
      <c r="Z42" s="236">
        <v>55.58062174022588</v>
      </c>
    </row>
    <row r="43" spans="1:26" x14ac:dyDescent="0.2">
      <c r="A43" s="91" t="s">
        <v>2</v>
      </c>
      <c r="B43" s="5"/>
      <c r="C43" s="11">
        <v>226.607381264841</v>
      </c>
      <c r="D43" s="11">
        <v>226.607381264841</v>
      </c>
      <c r="E43" s="11">
        <v>196.16289573728858</v>
      </c>
      <c r="F43" s="11">
        <v>161.73552475480994</v>
      </c>
      <c r="G43" s="11">
        <v>128.80824188379484</v>
      </c>
      <c r="H43" s="11">
        <v>97.385104255357902</v>
      </c>
      <c r="I43" s="11">
        <v>67.517293821924909</v>
      </c>
      <c r="J43" s="11">
        <v>39.161865012945938</v>
      </c>
      <c r="K43" s="11">
        <v>12.32299789466548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</row>
    <row r="44" spans="1:26" x14ac:dyDescent="0.2">
      <c r="A44" s="91" t="s">
        <v>3</v>
      </c>
      <c r="B44" s="5"/>
      <c r="C44" s="11">
        <v>0</v>
      </c>
      <c r="D44" s="11">
        <v>30.444485527552416</v>
      </c>
      <c r="E44" s="11">
        <v>34.427370982478635</v>
      </c>
      <c r="F44" s="11">
        <v>32.927282871015102</v>
      </c>
      <c r="G44" s="11">
        <v>31.423137628436933</v>
      </c>
      <c r="H44" s="11">
        <v>29.867810433433</v>
      </c>
      <c r="I44" s="11">
        <v>28.355428808978974</v>
      </c>
      <c r="J44" s="11">
        <v>26.838867118280458</v>
      </c>
      <c r="K44" s="11">
        <v>25.318083560674946</v>
      </c>
      <c r="L44" s="11">
        <v>23.793035917493381</v>
      </c>
      <c r="M44" s="11">
        <v>22.216597297880003</v>
      </c>
      <c r="N44" s="11">
        <v>20.682893134570481</v>
      </c>
      <c r="O44" s="11">
        <v>27.529822929627858</v>
      </c>
      <c r="P44" s="11">
        <v>22.538649500475419</v>
      </c>
      <c r="Q44" s="11">
        <v>22.756849429973038</v>
      </c>
      <c r="R44" s="11">
        <v>21.862301995994109</v>
      </c>
      <c r="S44" s="11">
        <v>18.474725078934615</v>
      </c>
      <c r="T44" s="11">
        <v>17.095875114680563</v>
      </c>
      <c r="U44" s="11">
        <v>15.223654801240478</v>
      </c>
      <c r="V44" s="11">
        <v>12.72609451270641</v>
      </c>
      <c r="W44" s="11">
        <v>12.993352694361704</v>
      </c>
      <c r="X44" s="11">
        <v>14.203441557833569</v>
      </c>
      <c r="Y44" s="11">
        <v>15.461771809940103</v>
      </c>
      <c r="Z44" s="11">
        <v>16.674186522067764</v>
      </c>
    </row>
    <row r="45" spans="1:26" x14ac:dyDescent="0.2">
      <c r="A45" s="91" t="s">
        <v>4</v>
      </c>
      <c r="B45" s="5"/>
      <c r="C45" s="11">
        <v>0</v>
      </c>
      <c r="D45" s="11">
        <v>30.444485527552416</v>
      </c>
      <c r="E45" s="11">
        <v>34.427370982478635</v>
      </c>
      <c r="F45" s="11">
        <v>32.927282871015102</v>
      </c>
      <c r="G45" s="11">
        <v>31.423137628436933</v>
      </c>
      <c r="H45" s="11">
        <v>29.867810433433</v>
      </c>
      <c r="I45" s="11">
        <v>28.355428808978974</v>
      </c>
      <c r="J45" s="11">
        <v>26.838867118280458</v>
      </c>
      <c r="K45" s="11">
        <v>12.32299789466548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</row>
    <row r="46" spans="1:26" ht="15.75" x14ac:dyDescent="0.25">
      <c r="A46" s="90" t="s">
        <v>5</v>
      </c>
      <c r="B46" s="7">
        <v>1321.7358408832486</v>
      </c>
      <c r="C46" s="10">
        <v>0</v>
      </c>
      <c r="D46" s="10">
        <v>71.037132897622314</v>
      </c>
      <c r="E46" s="10">
        <v>80.330532292450144</v>
      </c>
      <c r="F46" s="10">
        <v>76.830326699035226</v>
      </c>
      <c r="G46" s="10">
        <v>73.320654466352849</v>
      </c>
      <c r="H46" s="10">
        <v>69.691557678010327</v>
      </c>
      <c r="I46" s="10">
        <v>66.162667220950951</v>
      </c>
      <c r="J46" s="10">
        <v>62.624023275987739</v>
      </c>
      <c r="K46" s="10">
        <v>72.070613974251017</v>
      </c>
      <c r="L46" s="10">
        <v>79.310119724977937</v>
      </c>
      <c r="M46" s="10">
        <v>74.055324326266685</v>
      </c>
      <c r="N46" s="10">
        <v>68.942977115234939</v>
      </c>
      <c r="O46" s="10">
        <v>91.766076432092859</v>
      </c>
      <c r="P46" s="10">
        <v>75.128831668251394</v>
      </c>
      <c r="Q46" s="10">
        <v>75.856164766576796</v>
      </c>
      <c r="R46" s="10">
        <v>72.87433998664703</v>
      </c>
      <c r="S46" s="10">
        <v>61.582416929782056</v>
      </c>
      <c r="T46" s="10">
        <v>56.986250382268551</v>
      </c>
      <c r="U46" s="10">
        <v>50.745516004134927</v>
      </c>
      <c r="V46" s="10">
        <v>42.420315042354702</v>
      </c>
      <c r="W46" s="10">
        <v>43.311175647872346</v>
      </c>
      <c r="X46" s="10">
        <v>47.344805192778566</v>
      </c>
      <c r="Y46" s="10">
        <v>51.539239366467015</v>
      </c>
      <c r="Z46" s="10">
        <v>55.58062174022588</v>
      </c>
    </row>
    <row r="47" spans="1:26" x14ac:dyDescent="0.2">
      <c r="A47" s="96" t="s">
        <v>122</v>
      </c>
      <c r="B47" s="8">
        <v>0.15</v>
      </c>
      <c r="C47" s="11">
        <v>0</v>
      </c>
      <c r="D47" s="11">
        <v>10.655569934643347</v>
      </c>
      <c r="E47" s="11">
        <v>12.049579843867521</v>
      </c>
      <c r="F47" s="11">
        <v>11.524549004855283</v>
      </c>
      <c r="G47" s="11">
        <v>10.998098169952927</v>
      </c>
      <c r="H47" s="11">
        <v>10.453733651701549</v>
      </c>
      <c r="I47" s="11">
        <v>9.9244000831426415</v>
      </c>
      <c r="J47" s="11">
        <v>9.3936034913981601</v>
      </c>
      <c r="K47" s="11">
        <v>10.810592096137652</v>
      </c>
      <c r="L47" s="11">
        <v>11.89651795874669</v>
      </c>
      <c r="M47" s="11">
        <v>11.108298648940002</v>
      </c>
      <c r="N47" s="11">
        <v>10.34144656728524</v>
      </c>
      <c r="O47" s="11">
        <v>13.764911464813929</v>
      </c>
      <c r="P47" s="11">
        <v>11.269324750237709</v>
      </c>
      <c r="Q47" s="11">
        <v>11.378424714986519</v>
      </c>
      <c r="R47" s="11">
        <v>10.931150997997054</v>
      </c>
      <c r="S47" s="11">
        <v>9.2373625394673073</v>
      </c>
      <c r="T47" s="11">
        <v>8.5479375573402816</v>
      </c>
      <c r="U47" s="11">
        <v>7.6118274006202391</v>
      </c>
      <c r="V47" s="11">
        <v>6.3630472563532052</v>
      </c>
      <c r="W47" s="11">
        <v>6.496676347180852</v>
      </c>
      <c r="X47" s="11">
        <v>7.1017207789167847</v>
      </c>
      <c r="Y47" s="11">
        <v>7.7308859049700516</v>
      </c>
      <c r="Z47" s="11">
        <v>8.3370932610338819</v>
      </c>
    </row>
    <row r="48" spans="1:26" x14ac:dyDescent="0.2">
      <c r="A48" s="91" t="s">
        <v>6</v>
      </c>
      <c r="B48" s="8">
        <v>0.1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</row>
    <row r="49" spans="1:26" x14ac:dyDescent="0.2">
      <c r="A49" s="91" t="s">
        <v>7</v>
      </c>
      <c r="B49" s="8">
        <v>0.09</v>
      </c>
      <c r="C49" s="11">
        <v>0</v>
      </c>
      <c r="D49" s="11">
        <v>6.3933419607860076</v>
      </c>
      <c r="E49" s="11">
        <v>7.2297479063205126</v>
      </c>
      <c r="F49" s="11">
        <v>6.9147294029131698</v>
      </c>
      <c r="G49" s="11">
        <v>6.5988589019717558</v>
      </c>
      <c r="H49" s="11">
        <v>6.2722401910209289</v>
      </c>
      <c r="I49" s="11">
        <v>5.9546400498855849</v>
      </c>
      <c r="J49" s="11">
        <v>5.6361620948388964</v>
      </c>
      <c r="K49" s="11">
        <v>6.4863552576825914</v>
      </c>
      <c r="L49" s="11">
        <v>7.137910775248014</v>
      </c>
      <c r="M49" s="11">
        <v>6.6649791893640016</v>
      </c>
      <c r="N49" s="11">
        <v>6.2048679403711446</v>
      </c>
      <c r="O49" s="11">
        <v>8.2589468788883575</v>
      </c>
      <c r="P49" s="11">
        <v>6.7615948501426253</v>
      </c>
      <c r="Q49" s="11">
        <v>6.8270548289919111</v>
      </c>
      <c r="R49" s="11">
        <v>6.5586905987982327</v>
      </c>
      <c r="S49" s="11">
        <v>5.5424175236803848</v>
      </c>
      <c r="T49" s="11">
        <v>5.1287625344041698</v>
      </c>
      <c r="U49" s="11">
        <v>4.5670964403721435</v>
      </c>
      <c r="V49" s="11">
        <v>3.8178283538119229</v>
      </c>
      <c r="W49" s="11">
        <v>3.8980058083085112</v>
      </c>
      <c r="X49" s="11">
        <v>4.2610324673500708</v>
      </c>
      <c r="Y49" s="11">
        <v>4.6385315429820313</v>
      </c>
      <c r="Z49" s="11">
        <v>5.0022559566203286</v>
      </c>
    </row>
    <row r="50" spans="1:26" x14ac:dyDescent="0.2">
      <c r="A50" s="97"/>
      <c r="B50" s="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6" ht="15.75" x14ac:dyDescent="0.25">
      <c r="A51" s="230" t="s">
        <v>229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2"/>
      <c r="W51" s="232"/>
      <c r="X51" s="232"/>
      <c r="Y51" s="232"/>
      <c r="Z51" s="232"/>
    </row>
    <row r="52" spans="1:26" x14ac:dyDescent="0.2">
      <c r="A52" s="91" t="s">
        <v>108</v>
      </c>
      <c r="B52" s="7">
        <v>1871.8935317911066</v>
      </c>
      <c r="C52" s="11">
        <v>418.39733000000001</v>
      </c>
      <c r="D52" s="11">
        <v>54.187342100000002</v>
      </c>
      <c r="E52" s="11">
        <v>54.291465521000006</v>
      </c>
      <c r="F52" s="11">
        <v>54.396630176209996</v>
      </c>
      <c r="G52" s="11">
        <v>54.502846477972106</v>
      </c>
      <c r="H52" s="11">
        <v>119.27249494275183</v>
      </c>
      <c r="I52" s="11">
        <v>54.718476192179338</v>
      </c>
      <c r="J52" s="11">
        <v>54.827910954101135</v>
      </c>
      <c r="K52" s="11">
        <v>54.93844006364214</v>
      </c>
      <c r="L52" s="11">
        <v>55.050074464278566</v>
      </c>
      <c r="M52" s="11">
        <v>119.82519520892134</v>
      </c>
      <c r="N52" s="11">
        <v>55.276703461010563</v>
      </c>
      <c r="O52" s="11">
        <v>228.93075549562064</v>
      </c>
      <c r="P52" s="11">
        <v>60.714058750576875</v>
      </c>
      <c r="Q52" s="11">
        <v>60.883449338082642</v>
      </c>
      <c r="R52" s="11">
        <v>125.71690383146347</v>
      </c>
      <c r="S52" s="11">
        <v>61.227329169778109</v>
      </c>
      <c r="T52" s="11">
        <v>61.40185246147589</v>
      </c>
      <c r="U52" s="11">
        <v>61.578120986090646</v>
      </c>
      <c r="V52" s="11">
        <v>61.756152195951557</v>
      </c>
      <c r="W52" s="11">
        <v>126.59833371791107</v>
      </c>
      <c r="X52" s="11">
        <v>62.117573355090173</v>
      </c>
      <c r="Y52" s="11">
        <v>62.300999088641078</v>
      </c>
      <c r="Z52" s="11">
        <v>62.486259079527493</v>
      </c>
    </row>
    <row r="53" spans="1:26" ht="7.5" customHeight="1" x14ac:dyDescent="0.2">
      <c r="A53" s="238"/>
      <c r="B53" s="239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</row>
    <row r="54" spans="1:26" x14ac:dyDescent="0.2">
      <c r="A54" s="91" t="s">
        <v>22</v>
      </c>
      <c r="B54" s="7">
        <v>0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3"/>
    </row>
    <row r="55" spans="1:26" x14ac:dyDescent="0.2">
      <c r="A55" s="91" t="s">
        <v>230</v>
      </c>
      <c r="B55" s="7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</row>
    <row r="56" spans="1:26" ht="7.5" customHeight="1" x14ac:dyDescent="0.2">
      <c r="A56" s="238"/>
      <c r="B56" s="239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</row>
    <row r="57" spans="1:26" x14ac:dyDescent="0.2">
      <c r="A57" s="5" t="s">
        <v>30</v>
      </c>
      <c r="B57" s="7">
        <v>795.73519542094004</v>
      </c>
      <c r="C57" s="11">
        <v>92.521792605147269</v>
      </c>
      <c r="D57" s="11">
        <v>52.948334586884499</v>
      </c>
      <c r="E57" s="11">
        <v>33.151844853087582</v>
      </c>
      <c r="F57" s="11">
        <v>33.483363301618454</v>
      </c>
      <c r="G57" s="11">
        <v>33.818196934634642</v>
      </c>
      <c r="H57" s="11">
        <v>34.156378903980993</v>
      </c>
      <c r="I57" s="11">
        <v>34.497942693020796</v>
      </c>
      <c r="J57" s="11">
        <v>34.842922119951012</v>
      </c>
      <c r="K57" s="11">
        <v>35.191351341150522</v>
      </c>
      <c r="L57" s="11">
        <v>35.543264854562018</v>
      </c>
      <c r="M57" s="11">
        <v>35.898697503107641</v>
      </c>
      <c r="N57" s="11">
        <v>36.257684478138721</v>
      </c>
      <c r="O57" s="11">
        <v>36.620261322920101</v>
      </c>
      <c r="P57" s="11">
        <v>36.986463936149306</v>
      </c>
      <c r="Q57" s="11">
        <v>37.356328575510794</v>
      </c>
      <c r="R57" s="11">
        <v>37.729891861265905</v>
      </c>
      <c r="S57" s="11">
        <v>38.107190779878557</v>
      </c>
      <c r="T57" s="11">
        <v>38.488262687677349</v>
      </c>
      <c r="U57" s="11">
        <v>38.873145314554122</v>
      </c>
      <c r="V57" s="11">
        <v>39.261876767699668</v>
      </c>
      <c r="W57" s="11">
        <v>39.654495535376661</v>
      </c>
      <c r="X57" s="11">
        <v>40.051040490730436</v>
      </c>
      <c r="Y57" s="11">
        <v>40.451550895637737</v>
      </c>
      <c r="Z57" s="11">
        <v>40.85606640459411</v>
      </c>
    </row>
    <row r="58" spans="1:26" x14ac:dyDescent="0.2">
      <c r="A58" s="5" t="s">
        <v>31</v>
      </c>
      <c r="B58" s="7">
        <v>348.47293074342895</v>
      </c>
      <c r="C58" s="11">
        <v>16.923114206431499</v>
      </c>
      <c r="D58" s="11">
        <v>17.449990344052498</v>
      </c>
      <c r="E58" s="11">
        <v>17.449990344052498</v>
      </c>
      <c r="F58" s="11">
        <v>17.449990344052498</v>
      </c>
      <c r="G58" s="11">
        <v>17.449990344052498</v>
      </c>
      <c r="H58" s="11">
        <v>17.449990344052498</v>
      </c>
      <c r="I58" s="11">
        <v>17.449990344052498</v>
      </c>
      <c r="J58" s="11">
        <v>17.449990344052498</v>
      </c>
      <c r="K58" s="11">
        <v>17.449990344052498</v>
      </c>
      <c r="L58" s="11">
        <v>17.449990344052498</v>
      </c>
      <c r="M58" s="11">
        <v>17.449990344052498</v>
      </c>
      <c r="N58" s="11">
        <v>17.449990344052498</v>
      </c>
      <c r="O58" s="11">
        <v>17.449990344052498</v>
      </c>
      <c r="P58" s="11">
        <v>17.449990344052498</v>
      </c>
      <c r="Q58" s="11">
        <v>17.449990344052498</v>
      </c>
      <c r="R58" s="11">
        <v>17.449990344052498</v>
      </c>
      <c r="S58" s="11">
        <v>17.449990344052498</v>
      </c>
      <c r="T58" s="11">
        <v>17.449990344052498</v>
      </c>
      <c r="U58" s="11">
        <v>17.449990344052498</v>
      </c>
      <c r="V58" s="11">
        <v>17.449990344052498</v>
      </c>
      <c r="W58" s="11">
        <v>17.449990344052498</v>
      </c>
      <c r="X58" s="11">
        <v>17.449990344052498</v>
      </c>
      <c r="Y58" s="11">
        <v>17.449990344052498</v>
      </c>
      <c r="Z58" s="11">
        <v>17.449990344052498</v>
      </c>
    </row>
    <row r="59" spans="1:26" x14ac:dyDescent="0.2">
      <c r="A59" s="5" t="s">
        <v>33</v>
      </c>
      <c r="B59" s="7">
        <v>52.5</v>
      </c>
      <c r="C59" s="11">
        <v>5</v>
      </c>
      <c r="D59" s="11">
        <v>2.5</v>
      </c>
      <c r="E59" s="11">
        <v>2.5</v>
      </c>
      <c r="F59" s="11">
        <v>2.5</v>
      </c>
      <c r="G59" s="11">
        <v>2.5</v>
      </c>
      <c r="H59" s="11">
        <v>2.5</v>
      </c>
      <c r="I59" s="11">
        <v>2.5</v>
      </c>
      <c r="J59" s="11">
        <v>2.5</v>
      </c>
      <c r="K59" s="11">
        <v>2.5</v>
      </c>
      <c r="L59" s="11">
        <v>2.5</v>
      </c>
      <c r="M59" s="11">
        <v>2.5</v>
      </c>
      <c r="N59" s="11">
        <v>2.5</v>
      </c>
      <c r="O59" s="11">
        <v>2.5</v>
      </c>
      <c r="P59" s="11">
        <v>2.5</v>
      </c>
      <c r="Q59" s="11">
        <v>2.5</v>
      </c>
      <c r="R59" s="11">
        <v>2.5</v>
      </c>
      <c r="S59" s="11">
        <v>2.5</v>
      </c>
      <c r="T59" s="11">
        <v>2.5</v>
      </c>
      <c r="U59" s="11">
        <v>2.5</v>
      </c>
      <c r="V59" s="11">
        <v>2.5</v>
      </c>
      <c r="W59" s="11">
        <v>2.5</v>
      </c>
      <c r="X59" s="11">
        <v>2.5</v>
      </c>
      <c r="Y59" s="11">
        <v>2.5</v>
      </c>
      <c r="Z59" s="11">
        <v>2.5</v>
      </c>
    </row>
    <row r="60" spans="1:26" x14ac:dyDescent="0.2">
      <c r="A60" s="5" t="s">
        <v>253</v>
      </c>
      <c r="B60" s="7">
        <v>541.91456619622068</v>
      </c>
      <c r="C60" s="11">
        <v>336.96899999999999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168.4845</v>
      </c>
      <c r="P60" s="11">
        <v>5.0545349999999996</v>
      </c>
      <c r="Q60" s="11">
        <v>5.1050803500000006</v>
      </c>
      <c r="R60" s="11">
        <v>5.1561311535000005</v>
      </c>
      <c r="S60" s="11">
        <v>5.2076924650350005</v>
      </c>
      <c r="T60" s="11">
        <v>5.259769389685351</v>
      </c>
      <c r="U60" s="11">
        <v>5.3123670835822034</v>
      </c>
      <c r="V60" s="11">
        <v>5.3654907544180253</v>
      </c>
      <c r="W60" s="11">
        <v>5.4191456619622063</v>
      </c>
      <c r="X60" s="11">
        <v>5.4733371185818278</v>
      </c>
      <c r="Y60" s="11">
        <v>5.5280704897676447</v>
      </c>
      <c r="Z60" s="11">
        <v>5.5833511946653225</v>
      </c>
    </row>
    <row r="61" spans="1:26" x14ac:dyDescent="0.2">
      <c r="A61" s="5" t="s">
        <v>189</v>
      </c>
      <c r="B61" s="7">
        <v>210.37879476601913</v>
      </c>
      <c r="C61" s="11">
        <v>0</v>
      </c>
      <c r="D61" s="11">
        <v>10.109069999999999</v>
      </c>
      <c r="E61" s="11">
        <v>10.210160700000001</v>
      </c>
      <c r="F61" s="11">
        <v>10.312262307000001</v>
      </c>
      <c r="G61" s="11">
        <v>10.415384930070001</v>
      </c>
      <c r="H61" s="11">
        <v>10.519538779370702</v>
      </c>
      <c r="I61" s="11">
        <v>10.624734167164407</v>
      </c>
      <c r="J61" s="11">
        <v>10.730981508836051</v>
      </c>
      <c r="K61" s="11">
        <v>10.838291323924413</v>
      </c>
      <c r="L61" s="11">
        <v>10.946674237163656</v>
      </c>
      <c r="M61" s="11">
        <v>11.056140979535289</v>
      </c>
      <c r="N61" s="11">
        <v>11.166702389330645</v>
      </c>
      <c r="O61" s="11">
        <v>11.278369413223951</v>
      </c>
      <c r="P61" s="11">
        <v>11.391153107356189</v>
      </c>
      <c r="Q61" s="11">
        <v>11.505064638429751</v>
      </c>
      <c r="R61" s="11">
        <v>11.620115284814048</v>
      </c>
      <c r="S61" s="11">
        <v>11.736316437662188</v>
      </c>
      <c r="T61" s="11">
        <v>11.853679602038811</v>
      </c>
      <c r="U61" s="11">
        <v>11.972216398059199</v>
      </c>
      <c r="V61" s="11">
        <v>12.091938562039793</v>
      </c>
      <c r="W61" s="11">
        <v>12.21285794766019</v>
      </c>
      <c r="X61" s="11">
        <v>12.334986527136792</v>
      </c>
      <c r="Y61" s="11">
        <v>12.45833639240816</v>
      </c>
      <c r="Z61" s="11">
        <v>12.582919756332242</v>
      </c>
    </row>
    <row r="62" spans="1:26" x14ac:dyDescent="0.2">
      <c r="A62" s="6" t="s">
        <v>231</v>
      </c>
      <c r="B62" s="7">
        <v>1949.0014871266087</v>
      </c>
      <c r="C62" s="10">
        <v>451.41390681157873</v>
      </c>
      <c r="D62" s="10">
        <v>83.007394930936997</v>
      </c>
      <c r="E62" s="10">
        <v>63.311995897140079</v>
      </c>
      <c r="F62" s="10">
        <v>63.745615952670946</v>
      </c>
      <c r="G62" s="10">
        <v>64.183572208757141</v>
      </c>
      <c r="H62" s="10">
        <v>64.625908027404193</v>
      </c>
      <c r="I62" s="10">
        <v>65.072667204237703</v>
      </c>
      <c r="J62" s="10">
        <v>65.523893972839559</v>
      </c>
      <c r="K62" s="10">
        <v>65.979633009127426</v>
      </c>
      <c r="L62" s="10">
        <v>66.439929435778168</v>
      </c>
      <c r="M62" s="10">
        <v>66.904828826695422</v>
      </c>
      <c r="N62" s="10">
        <v>67.374377211521875</v>
      </c>
      <c r="O62" s="10">
        <v>236.33312108019655</v>
      </c>
      <c r="P62" s="10">
        <v>73.382142387557991</v>
      </c>
      <c r="Q62" s="10">
        <v>73.916463907993048</v>
      </c>
      <c r="R62" s="10">
        <v>74.456128643632454</v>
      </c>
      <c r="S62" s="10">
        <v>75.001190026628251</v>
      </c>
      <c r="T62" s="10">
        <v>75.551702023454013</v>
      </c>
      <c r="U62" s="10">
        <v>76.107719140248022</v>
      </c>
      <c r="V62" s="10">
        <v>76.669296428209975</v>
      </c>
      <c r="W62" s="10">
        <v>77.236489489051564</v>
      </c>
      <c r="X62" s="10">
        <v>77.809354480501554</v>
      </c>
      <c r="Y62" s="10">
        <v>78.387948121866032</v>
      </c>
      <c r="Z62" s="10">
        <v>78.972327699644183</v>
      </c>
    </row>
    <row r="63" spans="1:26" ht="7.5" customHeight="1" x14ac:dyDescent="0.2">
      <c r="A63" s="238"/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</row>
    <row r="64" spans="1:26" x14ac:dyDescent="0.2">
      <c r="A64" s="5" t="s">
        <v>8</v>
      </c>
      <c r="B64" s="11">
        <v>2889.4573433373316</v>
      </c>
      <c r="C64" s="11">
        <v>-184.41672043150766</v>
      </c>
      <c r="D64" s="11">
        <v>148.18789110017474</v>
      </c>
      <c r="E64" s="11">
        <v>165.98846474334545</v>
      </c>
      <c r="F64" s="11">
        <v>165.52122355315117</v>
      </c>
      <c r="G64" s="11">
        <v>165.04930995105497</v>
      </c>
      <c r="H64" s="11">
        <v>164.57267721293783</v>
      </c>
      <c r="I64" s="11">
        <v>164.09127814743937</v>
      </c>
      <c r="J64" s="11">
        <v>163.60506509128606</v>
      </c>
      <c r="K64" s="11">
        <v>163.11398990457121</v>
      </c>
      <c r="L64" s="11">
        <v>162.6180039659892</v>
      </c>
      <c r="M64" s="11">
        <v>162.1170581680214</v>
      </c>
      <c r="N64" s="11">
        <v>161.61110291207387</v>
      </c>
      <c r="O64" s="11">
        <v>173.87690435356683</v>
      </c>
      <c r="P64" s="11">
        <v>158.24350763447478</v>
      </c>
      <c r="Q64" s="11">
        <v>160.53489687319177</v>
      </c>
      <c r="R64" s="11">
        <v>160.01312000429601</v>
      </c>
      <c r="S64" s="11">
        <v>159.48612536671124</v>
      </c>
      <c r="T64" s="11">
        <v>158.95386078275067</v>
      </c>
      <c r="U64" s="11">
        <v>158.41627355295054</v>
      </c>
      <c r="V64" s="11">
        <v>157.87331045085222</v>
      </c>
      <c r="W64" s="11">
        <v>157.324917717733</v>
      </c>
      <c r="X64" s="11">
        <v>156.77104105728267</v>
      </c>
      <c r="Y64" s="11">
        <v>156.21162563022767</v>
      </c>
      <c r="Z64" s="11">
        <v>155.64661604890233</v>
      </c>
    </row>
    <row r="65" spans="1:26" x14ac:dyDescent="0.2">
      <c r="A65" s="5" t="s">
        <v>9</v>
      </c>
      <c r="B65" s="71">
        <v>0.22174599542527512</v>
      </c>
      <c r="C65" s="71">
        <v>-0.26951036293530911</v>
      </c>
      <c r="D65" s="71">
        <v>0.22791538625236524</v>
      </c>
      <c r="E65" s="71">
        <v>0.25601029769728501</v>
      </c>
      <c r="F65" s="71">
        <v>0.25527386191413415</v>
      </c>
      <c r="G65" s="71">
        <v>0.25453015424913011</v>
      </c>
      <c r="H65" s="71">
        <v>0.25377910382454194</v>
      </c>
      <c r="I65" s="71">
        <v>0.25302063909033551</v>
      </c>
      <c r="J65" s="71">
        <v>0.25225468781816895</v>
      </c>
      <c r="K65" s="71">
        <v>0.25148117709533974</v>
      </c>
      <c r="L65" s="71">
        <v>0.25070003331868673</v>
      </c>
      <c r="M65" s="71">
        <v>0.24991118218844588</v>
      </c>
      <c r="N65" s="71">
        <v>0.24911454870205801</v>
      </c>
      <c r="O65" s="71">
        <v>0.2617166509546629</v>
      </c>
      <c r="P65" s="71">
        <v>0.24371481913926862</v>
      </c>
      <c r="Q65" s="71">
        <v>0.24722502668471794</v>
      </c>
      <c r="R65" s="71">
        <v>0.24640254377485912</v>
      </c>
      <c r="S65" s="71">
        <v>0.24557196437706263</v>
      </c>
      <c r="T65" s="71">
        <v>0.24473321007561688</v>
      </c>
      <c r="U65" s="71">
        <v>0.24388620172097716</v>
      </c>
      <c r="V65" s="71">
        <v>0.24303085942341152</v>
      </c>
      <c r="W65" s="71">
        <v>0.24216710254660284</v>
      </c>
      <c r="X65" s="71">
        <v>0.24129484970120468</v>
      </c>
      <c r="Y65" s="71">
        <v>0.24041401873835314</v>
      </c>
      <c r="Z65" s="71">
        <v>0.23952452674313501</v>
      </c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0" pageOrder="overThenDown" orientation="landscape" r:id="rId1"/>
  <rowBreaks count="2" manualBreakCount="2">
    <brk id="27" max="16383" man="1"/>
    <brk id="50" max="25" man="1"/>
  </rowBreaks>
  <colBreaks count="1" manualBreakCount="1">
    <brk id="14" max="6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view="pageBreakPreview" zoomScale="85" zoomScaleNormal="78" zoomScaleSheetLayoutView="85" zoomScalePageLayoutView="78" workbookViewId="0">
      <pane xSplit="2" ySplit="3" topLeftCell="I4" activePane="bottomRight" state="frozen"/>
      <selection activeCell="C12" sqref="C12"/>
      <selection pane="topRight" activeCell="C12" sqref="C12"/>
      <selection pane="bottomLeft" activeCell="C12" sqref="C12"/>
      <selection pane="bottomRight" activeCell="I4" sqref="I4"/>
    </sheetView>
  </sheetViews>
  <sheetFormatPr defaultColWidth="8.5546875" defaultRowHeight="15" x14ac:dyDescent="0.2"/>
  <cols>
    <col min="1" max="1" width="21.33203125" customWidth="1"/>
    <col min="2" max="2" width="11.6640625" customWidth="1"/>
    <col min="3" max="26" width="7.6640625" customWidth="1"/>
  </cols>
  <sheetData>
    <row r="1" spans="1:26" ht="15.75" x14ac:dyDescent="0.25">
      <c r="A1" s="53" t="s">
        <v>196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5"/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  <c r="Z2" s="58" t="s">
        <v>23</v>
      </c>
    </row>
    <row r="3" spans="1:26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x14ac:dyDescent="0.2">
      <c r="A4" s="98" t="s">
        <v>36</v>
      </c>
      <c r="B4" s="19">
        <v>1154.8288789512505</v>
      </c>
      <c r="C4" s="19">
        <v>-226.607381264841</v>
      </c>
      <c r="D4" s="19">
        <v>84.432706529745374</v>
      </c>
      <c r="E4" s="19">
        <v>95.478575524740748</v>
      </c>
      <c r="F4" s="19">
        <v>91.318331162281879</v>
      </c>
      <c r="G4" s="19">
        <v>87.146835022865105</v>
      </c>
      <c r="H4" s="19">
        <v>82.833394268720852</v>
      </c>
      <c r="I4" s="19">
        <v>78.639055896901695</v>
      </c>
      <c r="J4" s="19">
        <v>74.433124808031138</v>
      </c>
      <c r="K4" s="19">
        <v>67.096664515096251</v>
      </c>
      <c r="L4" s="19">
        <v>60.275690990983236</v>
      </c>
      <c r="M4" s="19">
        <v>56.282046487962681</v>
      </c>
      <c r="N4" s="19">
        <v>52.396662607578556</v>
      </c>
      <c r="O4" s="19">
        <v>69.742218088390572</v>
      </c>
      <c r="P4" s="19">
        <v>57.097912067871057</v>
      </c>
      <c r="Q4" s="19">
        <v>57.650685222598369</v>
      </c>
      <c r="R4" s="19">
        <v>55.384498389851743</v>
      </c>
      <c r="S4" s="19">
        <v>46.802636866634366</v>
      </c>
      <c r="T4" s="19">
        <v>43.309550290524101</v>
      </c>
      <c r="U4" s="19">
        <v>38.566592163142545</v>
      </c>
      <c r="V4" s="19">
        <v>32.23943943218957</v>
      </c>
      <c r="W4" s="19">
        <v>32.916493492382983</v>
      </c>
      <c r="X4" s="19">
        <v>35.98205194651171</v>
      </c>
      <c r="Y4" s="19">
        <v>39.169821918514934</v>
      </c>
      <c r="Z4" s="19">
        <v>42.24127252257167</v>
      </c>
    </row>
    <row r="5" spans="1:26" x14ac:dyDescent="0.2">
      <c r="A5" s="98" t="s">
        <v>35</v>
      </c>
      <c r="B5" s="19">
        <v>1995.8998609608852</v>
      </c>
      <c r="C5" s="19">
        <v>42.190660833333339</v>
      </c>
      <c r="D5" s="19">
        <v>46.706272675000008</v>
      </c>
      <c r="E5" s="19">
        <v>51.230561468416667</v>
      </c>
      <c r="F5" s="19">
        <v>55.763613983100839</v>
      </c>
      <c r="G5" s="19">
        <v>60.305517856265183</v>
      </c>
      <c r="H5" s="19">
        <v>65.013309101494499</v>
      </c>
      <c r="I5" s="19">
        <v>69.573182117509447</v>
      </c>
      <c r="J5" s="19">
        <v>74.142174697017865</v>
      </c>
      <c r="K5" s="19">
        <v>78.720378035654718</v>
      </c>
      <c r="L5" s="19">
        <v>83.307884241011266</v>
      </c>
      <c r="M5" s="19">
        <v>88.061733841754716</v>
      </c>
      <c r="N5" s="19">
        <v>92.668125796838936</v>
      </c>
      <c r="O5" s="19">
        <v>82.11082792147397</v>
      </c>
      <c r="P5" s="19">
        <v>83.114675966223388</v>
      </c>
      <c r="Q5" s="19">
        <v>84.678732106614973</v>
      </c>
      <c r="R5" s="19">
        <v>87.138780017648983</v>
      </c>
      <c r="S5" s="19">
        <v>97.903708436929179</v>
      </c>
      <c r="T5" s="19">
        <v>101.96761040048212</v>
      </c>
      <c r="U5" s="19">
        <v>107.67075754881562</v>
      </c>
      <c r="V5" s="19">
        <v>115.45299540849751</v>
      </c>
      <c r="W5" s="19">
        <v>114.01374206986065</v>
      </c>
      <c r="X5" s="19">
        <v>109.42623586450411</v>
      </c>
      <c r="Y5" s="19">
        <v>104.67238626376066</v>
      </c>
      <c r="Z5" s="19">
        <v>100.06599430867645</v>
      </c>
    </row>
    <row r="6" spans="1:26" ht="15.75" x14ac:dyDescent="0.25">
      <c r="A6" s="99" t="s">
        <v>106</v>
      </c>
      <c r="B6" s="136">
        <v>3150.7287399121346</v>
      </c>
      <c r="C6" s="136">
        <v>-184.41672043150766</v>
      </c>
      <c r="D6" s="136">
        <v>131.1389792047454</v>
      </c>
      <c r="E6" s="136">
        <v>146.70913699315741</v>
      </c>
      <c r="F6" s="136">
        <v>147.08194514538272</v>
      </c>
      <c r="G6" s="136">
        <v>147.45235287913027</v>
      </c>
      <c r="H6" s="136">
        <v>147.84670337021535</v>
      </c>
      <c r="I6" s="136">
        <v>148.21223801441113</v>
      </c>
      <c r="J6" s="136">
        <v>148.575299505049</v>
      </c>
      <c r="K6" s="136">
        <v>145.81704255075095</v>
      </c>
      <c r="L6" s="136">
        <v>143.5835752319945</v>
      </c>
      <c r="M6" s="136">
        <v>144.34378032971739</v>
      </c>
      <c r="N6" s="136">
        <v>145.0647884044175</v>
      </c>
      <c r="O6" s="136">
        <v>151.85304600986456</v>
      </c>
      <c r="P6" s="136">
        <v>140.21258803409444</v>
      </c>
      <c r="Q6" s="136">
        <v>142.32941732921336</v>
      </c>
      <c r="R6" s="136">
        <v>142.52327840750073</v>
      </c>
      <c r="S6" s="136">
        <v>144.70634530356355</v>
      </c>
      <c r="T6" s="136">
        <v>145.2771606910062</v>
      </c>
      <c r="U6" s="136">
        <v>146.23734971195816</v>
      </c>
      <c r="V6" s="136">
        <v>147.6924348406871</v>
      </c>
      <c r="W6" s="136">
        <v>146.93023556224364</v>
      </c>
      <c r="X6" s="136">
        <v>145.40828781101581</v>
      </c>
      <c r="Y6" s="136">
        <v>143.84220818227558</v>
      </c>
      <c r="Z6" s="136">
        <v>142.30726683124811</v>
      </c>
    </row>
    <row r="7" spans="1:26" x14ac:dyDescent="0.2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</row>
    <row r="8" spans="1:26" x14ac:dyDescent="0.2">
      <c r="A8" s="98" t="s">
        <v>21</v>
      </c>
      <c r="B8" s="19">
        <v>2185.3966970322767</v>
      </c>
      <c r="C8" s="19">
        <v>418.39733000000001</v>
      </c>
      <c r="D8" s="19">
        <v>54.187342100000002</v>
      </c>
      <c r="E8" s="19">
        <v>54.291465521000006</v>
      </c>
      <c r="F8" s="19">
        <v>54.396630176209996</v>
      </c>
      <c r="G8" s="19">
        <v>54.502846477972106</v>
      </c>
      <c r="H8" s="19">
        <v>119.27249494275183</v>
      </c>
      <c r="I8" s="19">
        <v>54.718476192179338</v>
      </c>
      <c r="J8" s="19">
        <v>54.827910954101135</v>
      </c>
      <c r="K8" s="19">
        <v>54.93844006364214</v>
      </c>
      <c r="L8" s="19">
        <v>55.050074464278566</v>
      </c>
      <c r="M8" s="19">
        <v>119.82519520892134</v>
      </c>
      <c r="N8" s="19">
        <v>55.276703461010563</v>
      </c>
      <c r="O8" s="19">
        <v>228.93075549562064</v>
      </c>
      <c r="P8" s="19">
        <v>60.714058750576875</v>
      </c>
      <c r="Q8" s="19">
        <v>60.883449338082642</v>
      </c>
      <c r="R8" s="19">
        <v>125.71690383146347</v>
      </c>
      <c r="S8" s="19">
        <v>61.227329169778109</v>
      </c>
      <c r="T8" s="19">
        <v>61.40185246147589</v>
      </c>
      <c r="U8" s="19">
        <v>61.578120986090646</v>
      </c>
      <c r="V8" s="19">
        <v>61.756152195951557</v>
      </c>
      <c r="W8" s="19">
        <v>126.59833371791107</v>
      </c>
      <c r="X8" s="19">
        <v>62.117573355090173</v>
      </c>
      <c r="Y8" s="19">
        <v>62.300999088641078</v>
      </c>
      <c r="Z8" s="19">
        <v>62.486259079527493</v>
      </c>
    </row>
    <row r="9" spans="1:26" ht="15.75" x14ac:dyDescent="0.25">
      <c r="A9" s="99" t="s">
        <v>107</v>
      </c>
      <c r="B9" s="136">
        <v>2185.3966970322767</v>
      </c>
      <c r="C9" s="136">
        <v>418.39733000000001</v>
      </c>
      <c r="D9" s="136">
        <v>54.187342100000002</v>
      </c>
      <c r="E9" s="136">
        <v>54.291465521000006</v>
      </c>
      <c r="F9" s="136">
        <v>54.396630176209996</v>
      </c>
      <c r="G9" s="136">
        <v>54.502846477972106</v>
      </c>
      <c r="H9" s="136">
        <v>119.27249494275183</v>
      </c>
      <c r="I9" s="136">
        <v>54.718476192179338</v>
      </c>
      <c r="J9" s="136">
        <v>54.827910954101135</v>
      </c>
      <c r="K9" s="136">
        <v>54.93844006364214</v>
      </c>
      <c r="L9" s="136">
        <v>55.050074464278566</v>
      </c>
      <c r="M9" s="136">
        <v>119.82519520892134</v>
      </c>
      <c r="N9" s="136">
        <v>55.276703461010563</v>
      </c>
      <c r="O9" s="136">
        <v>228.93075549562064</v>
      </c>
      <c r="P9" s="136">
        <v>60.714058750576875</v>
      </c>
      <c r="Q9" s="136">
        <v>60.883449338082642</v>
      </c>
      <c r="R9" s="136">
        <v>125.71690383146347</v>
      </c>
      <c r="S9" s="136">
        <v>61.227329169778109</v>
      </c>
      <c r="T9" s="136">
        <v>61.40185246147589</v>
      </c>
      <c r="U9" s="136">
        <v>61.578120986090646</v>
      </c>
      <c r="V9" s="136">
        <v>61.756152195951557</v>
      </c>
      <c r="W9" s="136">
        <v>126.59833371791107</v>
      </c>
      <c r="X9" s="136">
        <v>62.117573355090173</v>
      </c>
      <c r="Y9" s="136">
        <v>62.300999088641078</v>
      </c>
      <c r="Z9" s="136">
        <v>62.486259079527493</v>
      </c>
    </row>
    <row r="10" spans="1:26" x14ac:dyDescent="0.2">
      <c r="A10" s="242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</row>
    <row r="11" spans="1:26" ht="15.75" x14ac:dyDescent="0.25">
      <c r="A11" s="100" t="s">
        <v>88</v>
      </c>
      <c r="B11" s="136">
        <v>965.33204287985859</v>
      </c>
      <c r="C11" s="136">
        <v>-602.81405043150767</v>
      </c>
      <c r="D11" s="136">
        <v>76.951637104745402</v>
      </c>
      <c r="E11" s="136">
        <v>92.417671472157409</v>
      </c>
      <c r="F11" s="136">
        <v>92.685314969172722</v>
      </c>
      <c r="G11" s="136">
        <v>92.949506401158175</v>
      </c>
      <c r="H11" s="136">
        <v>28.574208427463518</v>
      </c>
      <c r="I11" s="136">
        <v>93.493761822231789</v>
      </c>
      <c r="J11" s="136">
        <v>93.747388550947875</v>
      </c>
      <c r="K11" s="136">
        <v>90.878602487108822</v>
      </c>
      <c r="L11" s="136">
        <v>88.533500767715935</v>
      </c>
      <c r="M11" s="136">
        <v>24.518585120796047</v>
      </c>
      <c r="N11" s="136">
        <v>89.788084943406943</v>
      </c>
      <c r="O11" s="136">
        <v>-77.077709485756088</v>
      </c>
      <c r="P11" s="136">
        <v>79.49852928351757</v>
      </c>
      <c r="Q11" s="136">
        <v>81.445967991130715</v>
      </c>
      <c r="R11" s="136">
        <v>16.806374576037257</v>
      </c>
      <c r="S11" s="136">
        <v>83.47901613378545</v>
      </c>
      <c r="T11" s="136">
        <v>83.875308229530305</v>
      </c>
      <c r="U11" s="136">
        <v>84.659228725867507</v>
      </c>
      <c r="V11" s="136">
        <v>85.936282644735542</v>
      </c>
      <c r="W11" s="136">
        <v>20.331901844332563</v>
      </c>
      <c r="X11" s="136">
        <v>83.290714455925638</v>
      </c>
      <c r="Y11" s="136">
        <v>81.541209093634507</v>
      </c>
      <c r="Z11" s="136">
        <v>79.821007751720629</v>
      </c>
    </row>
    <row r="12" spans="1:26" ht="15.75" x14ac:dyDescent="0.25">
      <c r="A12" s="100" t="s">
        <v>89</v>
      </c>
      <c r="B12" s="136"/>
      <c r="C12" s="136">
        <v>-602.81405043150767</v>
      </c>
      <c r="D12" s="136">
        <v>-525.86241332676229</v>
      </c>
      <c r="E12" s="136">
        <v>-433.4447418546049</v>
      </c>
      <c r="F12" s="136">
        <v>-340.75942688543216</v>
      </c>
      <c r="G12" s="136">
        <v>-247.80992048427399</v>
      </c>
      <c r="H12" s="136">
        <v>-219.23571205681048</v>
      </c>
      <c r="I12" s="136">
        <v>-125.7419502345787</v>
      </c>
      <c r="J12" s="136">
        <v>-31.99456168363082</v>
      </c>
      <c r="K12" s="136">
        <v>58.884040803478001</v>
      </c>
      <c r="L12" s="136">
        <v>147.41754157119394</v>
      </c>
      <c r="M12" s="136">
        <v>171.93612669198998</v>
      </c>
      <c r="N12" s="136">
        <v>261.72421163539695</v>
      </c>
      <c r="O12" s="136">
        <v>184.64650214964087</v>
      </c>
      <c r="P12" s="136">
        <v>264.14503143315847</v>
      </c>
      <c r="Q12" s="136">
        <v>345.59099942428918</v>
      </c>
      <c r="R12" s="136">
        <v>362.39737400032641</v>
      </c>
      <c r="S12" s="136">
        <v>445.87639013411183</v>
      </c>
      <c r="T12" s="136">
        <v>529.75169836364216</v>
      </c>
      <c r="U12" s="136">
        <v>614.41092708950964</v>
      </c>
      <c r="V12" s="136">
        <v>700.34720973424521</v>
      </c>
      <c r="W12" s="136">
        <v>720.67911157857782</v>
      </c>
      <c r="X12" s="136">
        <v>803.96982603450351</v>
      </c>
      <c r="Y12" s="136">
        <v>885.51103512813802</v>
      </c>
      <c r="Z12" s="136">
        <v>965.33204287985859</v>
      </c>
    </row>
    <row r="14" spans="1:26" ht="15.75" hidden="1" x14ac:dyDescent="0.25">
      <c r="B14" s="16"/>
    </row>
    <row r="15" spans="1:26" ht="20.25" customHeight="1" x14ac:dyDescent="0.25">
      <c r="A15" s="14" t="s">
        <v>10</v>
      </c>
      <c r="B15" s="15">
        <v>0.10912456738553011</v>
      </c>
    </row>
    <row r="16" spans="1:26" ht="20.25" customHeight="1" x14ac:dyDescent="0.25">
      <c r="A16" s="14" t="s">
        <v>11</v>
      </c>
      <c r="B16" s="16">
        <v>-602.81405043150767</v>
      </c>
    </row>
    <row r="17" spans="1:22" ht="20.25" customHeight="1" x14ac:dyDescent="0.25">
      <c r="A17" s="14" t="s">
        <v>12</v>
      </c>
      <c r="B17" s="18">
        <v>9</v>
      </c>
    </row>
    <row r="18" spans="1:22" x14ac:dyDescent="0.2">
      <c r="B18" s="17"/>
      <c r="C18" s="17">
        <v>1000</v>
      </c>
      <c r="D18" s="17">
        <v>1000</v>
      </c>
      <c r="E18" s="17">
        <v>1000</v>
      </c>
      <c r="F18" s="17">
        <v>1000</v>
      </c>
      <c r="G18" s="17">
        <v>1000</v>
      </c>
      <c r="H18" s="17">
        <v>1000</v>
      </c>
      <c r="I18" s="17">
        <v>1000</v>
      </c>
      <c r="J18" s="17">
        <v>1000</v>
      </c>
      <c r="K18" s="17">
        <v>0</v>
      </c>
      <c r="L18" s="17" t="s">
        <v>23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 t="s">
        <v>23</v>
      </c>
    </row>
    <row r="19" spans="1:22" hidden="1" x14ac:dyDescent="0.2">
      <c r="A19" s="83" t="s">
        <v>105</v>
      </c>
      <c r="B19" s="85"/>
      <c r="C19" s="86">
        <v>1000</v>
      </c>
      <c r="D19" s="86">
        <v>1000</v>
      </c>
      <c r="E19" s="86">
        <v>1000</v>
      </c>
      <c r="F19" s="86">
        <v>1000</v>
      </c>
      <c r="G19" s="86">
        <v>1000</v>
      </c>
      <c r="H19" s="86">
        <v>1000</v>
      </c>
      <c r="I19" s="86">
        <v>1000</v>
      </c>
      <c r="J19" s="86">
        <v>1000</v>
      </c>
      <c r="K19" s="86">
        <v>9</v>
      </c>
      <c r="L19" s="86">
        <v>10</v>
      </c>
      <c r="M19" s="86">
        <v>11</v>
      </c>
      <c r="N19" s="86">
        <v>12</v>
      </c>
      <c r="O19" s="86">
        <v>13</v>
      </c>
      <c r="P19" s="86">
        <v>14</v>
      </c>
      <c r="Q19" s="86">
        <v>15</v>
      </c>
      <c r="R19" s="86">
        <v>16</v>
      </c>
      <c r="S19" s="86">
        <v>17</v>
      </c>
      <c r="T19" s="86">
        <v>18</v>
      </c>
      <c r="U19" s="86">
        <v>19</v>
      </c>
      <c r="V19" s="86">
        <v>20</v>
      </c>
    </row>
    <row r="20" spans="1:22" hidden="1" x14ac:dyDescent="0.2">
      <c r="A20" s="83" t="s">
        <v>104</v>
      </c>
      <c r="B20" s="87" t="s">
        <v>283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6"/>
  <sheetViews>
    <sheetView view="pageBreakPreview" zoomScale="109" zoomScaleNormal="109" zoomScalePageLayoutView="109" workbookViewId="0">
      <selection activeCell="D7" sqref="D7"/>
    </sheetView>
  </sheetViews>
  <sheetFormatPr defaultColWidth="8.5546875" defaultRowHeight="15" x14ac:dyDescent="0.2"/>
  <cols>
    <col min="1" max="1" width="17.5546875" bestFit="1" customWidth="1"/>
    <col min="2" max="2" width="11.44140625" bestFit="1" customWidth="1"/>
    <col min="3" max="3" width="10.44140625" bestFit="1" customWidth="1"/>
    <col min="4" max="4" width="9.5546875" customWidth="1"/>
    <col min="5" max="5" width="8" customWidth="1"/>
    <col min="6" max="6" width="8.88671875" bestFit="1" customWidth="1"/>
  </cols>
  <sheetData>
    <row r="1" spans="1:8" ht="15.75" x14ac:dyDescent="0.25">
      <c r="A1" s="191" t="s">
        <v>258</v>
      </c>
      <c r="B1" s="413" t="s">
        <v>213</v>
      </c>
      <c r="C1" s="414"/>
      <c r="D1" s="414"/>
      <c r="E1" s="415"/>
      <c r="F1" s="218">
        <v>0.30983688444916924</v>
      </c>
    </row>
    <row r="2" spans="1:8" ht="24" x14ac:dyDescent="0.25">
      <c r="A2" s="192"/>
      <c r="B2" s="193" t="s">
        <v>214</v>
      </c>
      <c r="C2" s="193" t="s">
        <v>215</v>
      </c>
      <c r="D2" s="193" t="s">
        <v>216</v>
      </c>
      <c r="E2" s="194" t="s">
        <v>217</v>
      </c>
    </row>
    <row r="3" spans="1:8" x14ac:dyDescent="0.2">
      <c r="A3" s="195" t="s">
        <v>226</v>
      </c>
      <c r="B3" s="196"/>
      <c r="C3" s="197"/>
      <c r="D3" s="198">
        <f>'P3-CUSTOS'!V15</f>
        <v>432.07094245393813</v>
      </c>
      <c r="E3" s="199"/>
    </row>
    <row r="4" spans="1:8" x14ac:dyDescent="0.2">
      <c r="A4" s="195" t="s">
        <v>14</v>
      </c>
      <c r="B4" s="197">
        <f>'P4-DRE'!B5</f>
        <v>14160</v>
      </c>
      <c r="C4" s="200">
        <f>B4/20</f>
        <v>708</v>
      </c>
      <c r="D4" s="201">
        <f t="shared" ref="D4:D12" si="0">C4/$D$3*1000/12</f>
        <v>136.55164974740191</v>
      </c>
      <c r="E4" s="202">
        <f>D4/($D$4+$D$5)</f>
        <v>1</v>
      </c>
    </row>
    <row r="5" spans="1:8" x14ac:dyDescent="0.2">
      <c r="A5" s="195" t="s">
        <v>227</v>
      </c>
      <c r="B5" s="197">
        <f>+'P4-DRE'!B6</f>
        <v>0</v>
      </c>
      <c r="C5" s="200">
        <f>B5/20</f>
        <v>0</v>
      </c>
      <c r="D5" s="201">
        <f t="shared" si="0"/>
        <v>0</v>
      </c>
      <c r="E5" s="202">
        <f>D5/($D$4+$D$5)</f>
        <v>0</v>
      </c>
    </row>
    <row r="6" spans="1:8" x14ac:dyDescent="0.2">
      <c r="A6" s="203" t="s">
        <v>30</v>
      </c>
      <c r="B6" s="204">
        <f>'P3B-CRONOGRAMA E ENERGIA'!B4</f>
        <v>795.73519542094004</v>
      </c>
      <c r="C6" s="205">
        <f t="shared" ref="C6:C11" si="1">B6/20</f>
        <v>39.786759771047002</v>
      </c>
      <c r="D6" s="206">
        <f t="shared" si="0"/>
        <v>7.6736549220904386</v>
      </c>
      <c r="E6" s="216">
        <f t="shared" ref="E6:E12" si="2">D6/($D$4+$D$5)</f>
        <v>5.6195988377185029E-2</v>
      </c>
      <c r="F6" s="171">
        <f>D4-D6</f>
        <v>128.87799482531148</v>
      </c>
    </row>
    <row r="7" spans="1:8" x14ac:dyDescent="0.2">
      <c r="A7" s="195" t="s">
        <v>218</v>
      </c>
      <c r="B7" s="200">
        <f>B4+B5-B6</f>
        <v>13364.264804579059</v>
      </c>
      <c r="C7" s="200">
        <f>C4+C5-C6</f>
        <v>668.21324022895305</v>
      </c>
      <c r="D7" s="200">
        <f>D4+D5-D6</f>
        <v>128.87799482531148</v>
      </c>
      <c r="E7" s="202">
        <f t="shared" si="2"/>
        <v>0.94380401162281502</v>
      </c>
    </row>
    <row r="8" spans="1:8" x14ac:dyDescent="0.2">
      <c r="A8" s="195" t="s">
        <v>219</v>
      </c>
      <c r="B8" s="207">
        <f>'P4-DRE'!B11+'P4-DRE'!B24</f>
        <v>1446.7339642527684</v>
      </c>
      <c r="C8" s="200">
        <f t="shared" si="1"/>
        <v>72.336698212638424</v>
      </c>
      <c r="D8" s="201">
        <f t="shared" si="0"/>
        <v>13.951547285615417</v>
      </c>
      <c r="E8" s="202">
        <f t="shared" si="2"/>
        <v>0.1021704777014667</v>
      </c>
    </row>
    <row r="9" spans="1:8" x14ac:dyDescent="0.2">
      <c r="A9" s="203" t="s">
        <v>220</v>
      </c>
      <c r="B9" s="208">
        <f>'P4-DRE'!B15-B6</f>
        <v>9345.2900988009387</v>
      </c>
      <c r="C9" s="205">
        <f t="shared" si="1"/>
        <v>467.26450494004695</v>
      </c>
      <c r="D9" s="206">
        <f t="shared" si="0"/>
        <v>90.121100307862193</v>
      </c>
      <c r="E9" s="216">
        <f t="shared" si="2"/>
        <v>0.65997811432210007</v>
      </c>
    </row>
    <row r="10" spans="1:8" x14ac:dyDescent="0.2">
      <c r="A10" s="195" t="s">
        <v>221</v>
      </c>
      <c r="B10" s="196">
        <f>B7-B8-B9</f>
        <v>2572.2407415253529</v>
      </c>
      <c r="C10" s="200">
        <f>C7-C8-C9</f>
        <v>128.61203707626765</v>
      </c>
      <c r="D10" s="201">
        <f t="shared" si="0"/>
        <v>24.805347231833853</v>
      </c>
      <c r="E10" s="202">
        <f t="shared" si="2"/>
        <v>0.18165541959924808</v>
      </c>
    </row>
    <row r="11" spans="1:8" x14ac:dyDescent="0.2">
      <c r="A11" s="203" t="s">
        <v>21</v>
      </c>
      <c r="B11" s="204">
        <f>'P4-DRE'!B16</f>
        <v>1567.7215024540833</v>
      </c>
      <c r="C11" s="205">
        <f t="shared" si="1"/>
        <v>78.38607512270417</v>
      </c>
      <c r="D11" s="206">
        <f t="shared" si="0"/>
        <v>15.118287959363043</v>
      </c>
      <c r="E11" s="216">
        <f t="shared" si="2"/>
        <v>0.11071479537105108</v>
      </c>
    </row>
    <row r="12" spans="1:8" ht="15.75" thickBot="1" x14ac:dyDescent="0.25">
      <c r="A12" s="209" t="s">
        <v>222</v>
      </c>
      <c r="B12" s="210">
        <f>B10-B11</f>
        <v>1004.5192390712696</v>
      </c>
      <c r="C12" s="211">
        <f>C10-C11</f>
        <v>50.225961953563484</v>
      </c>
      <c r="D12" s="212">
        <f t="shared" si="0"/>
        <v>9.68705927247081</v>
      </c>
      <c r="E12" s="217">
        <f t="shared" si="2"/>
        <v>7.0940624228196997E-2</v>
      </c>
    </row>
    <row r="14" spans="1:8" ht="15.75" x14ac:dyDescent="0.25">
      <c r="A14" s="214"/>
      <c r="B14" s="213">
        <f>'P4-DRE'!B26</f>
        <v>1004.5192390712687</v>
      </c>
      <c r="H14" s="189"/>
    </row>
    <row r="15" spans="1:8" x14ac:dyDescent="0.2">
      <c r="A15" s="215" t="str">
        <f>IF(B15=0,"OK","ERRO")</f>
        <v>ERRO</v>
      </c>
      <c r="B15" s="213">
        <f>B12-B14</f>
        <v>9.0949470177292824E-13</v>
      </c>
      <c r="E15">
        <v>8</v>
      </c>
      <c r="H15" s="189"/>
    </row>
    <row r="16" spans="1:8" x14ac:dyDescent="0.2">
      <c r="A16" t="s">
        <v>244</v>
      </c>
    </row>
  </sheetData>
  <mergeCells count="1">
    <mergeCell ref="B1:E1"/>
  </mergeCells>
  <phoneticPr fontId="43" type="noConversion"/>
  <pageMargins left="1.1811023622047245" right="1.5748031496062993" top="1.1811023622047245" bottom="0.78740157480314965" header="0.78740157480314965" footer="0.31496062992125984"/>
  <pageSetup paperSize="9" orientation="landscape" r:id="rId1"/>
  <headerFooter>
    <oddHeader>&amp;L&amp;16&amp;K344156CONSÓRCIO CONCIP CAMPO MAIOR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view="pageBreakPreview" zoomScaleSheetLayoutView="100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B22" sqref="B22"/>
    </sheetView>
  </sheetViews>
  <sheetFormatPr defaultColWidth="8.5546875" defaultRowHeight="15" x14ac:dyDescent="0.2"/>
  <cols>
    <col min="1" max="1" width="18.44140625" customWidth="1"/>
    <col min="2" max="2" width="8.109375" bestFit="1" customWidth="1"/>
    <col min="3" max="26" width="8" customWidth="1"/>
  </cols>
  <sheetData>
    <row r="1" spans="1:26" ht="15.75" x14ac:dyDescent="0.25">
      <c r="A1" s="53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276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ht="25.5" customHeight="1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ht="25.5" customHeight="1" x14ac:dyDescent="0.2">
      <c r="A4" s="112" t="s">
        <v>14</v>
      </c>
      <c r="B4" s="24">
        <v>16992</v>
      </c>
      <c r="C4" s="46">
        <v>708</v>
      </c>
      <c r="D4" s="25">
        <v>708</v>
      </c>
      <c r="E4" s="25">
        <v>708</v>
      </c>
      <c r="F4" s="25">
        <v>708</v>
      </c>
      <c r="G4" s="25">
        <v>708</v>
      </c>
      <c r="H4" s="25">
        <v>708</v>
      </c>
      <c r="I4" s="25">
        <v>708</v>
      </c>
      <c r="J4" s="25">
        <v>708</v>
      </c>
      <c r="K4" s="25">
        <v>708</v>
      </c>
      <c r="L4" s="25">
        <v>708</v>
      </c>
      <c r="M4" s="25">
        <v>708</v>
      </c>
      <c r="N4" s="25">
        <v>708</v>
      </c>
      <c r="O4" s="25">
        <v>708</v>
      </c>
      <c r="P4" s="25">
        <v>708</v>
      </c>
      <c r="Q4" s="25">
        <v>708</v>
      </c>
      <c r="R4" s="25">
        <v>708</v>
      </c>
      <c r="S4" s="25">
        <v>708</v>
      </c>
      <c r="T4" s="25">
        <v>708</v>
      </c>
      <c r="U4" s="25">
        <v>708</v>
      </c>
      <c r="V4" s="25">
        <v>708</v>
      </c>
      <c r="W4" s="25">
        <v>708</v>
      </c>
      <c r="X4" s="25">
        <v>708</v>
      </c>
      <c r="Y4" s="25">
        <v>708</v>
      </c>
      <c r="Z4" s="25">
        <v>708</v>
      </c>
    </row>
    <row r="5" spans="1:26" ht="25.5" customHeight="1" x14ac:dyDescent="0.2">
      <c r="A5" s="112" t="s">
        <v>113</v>
      </c>
      <c r="B5" s="24">
        <v>0</v>
      </c>
      <c r="C5" s="4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08"/>
      <c r="X5" s="32"/>
      <c r="Y5" s="32"/>
      <c r="Z5" s="32"/>
    </row>
    <row r="6" spans="1:26" ht="25.5" customHeight="1" x14ac:dyDescent="0.2">
      <c r="A6" s="112" t="s">
        <v>74</v>
      </c>
      <c r="B6" s="24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</row>
    <row r="7" spans="1:26" ht="25.5" customHeight="1" x14ac:dyDescent="0.25">
      <c r="A7" s="101" t="s">
        <v>0</v>
      </c>
      <c r="B7" s="37">
        <v>16992</v>
      </c>
      <c r="C7" s="37">
        <v>708</v>
      </c>
      <c r="D7" s="37">
        <v>708</v>
      </c>
      <c r="E7" s="37">
        <v>708</v>
      </c>
      <c r="F7" s="37">
        <v>708</v>
      </c>
      <c r="G7" s="37">
        <v>708</v>
      </c>
      <c r="H7" s="37">
        <v>708</v>
      </c>
      <c r="I7" s="37">
        <v>708</v>
      </c>
      <c r="J7" s="37">
        <v>708</v>
      </c>
      <c r="K7" s="37">
        <v>708</v>
      </c>
      <c r="L7" s="37">
        <v>708</v>
      </c>
      <c r="M7" s="37">
        <v>708</v>
      </c>
      <c r="N7" s="37">
        <v>708</v>
      </c>
      <c r="O7" s="37">
        <v>708</v>
      </c>
      <c r="P7" s="37">
        <v>708</v>
      </c>
      <c r="Q7" s="37">
        <v>708</v>
      </c>
      <c r="R7" s="37">
        <v>708</v>
      </c>
      <c r="S7" s="37">
        <v>708</v>
      </c>
      <c r="T7" s="37">
        <v>708</v>
      </c>
      <c r="U7" s="37">
        <v>708</v>
      </c>
      <c r="V7" s="37">
        <v>708</v>
      </c>
      <c r="W7" s="37">
        <v>708</v>
      </c>
      <c r="X7" s="37">
        <v>708</v>
      </c>
      <c r="Y7" s="37">
        <v>708</v>
      </c>
      <c r="Z7" s="37">
        <v>708</v>
      </c>
    </row>
    <row r="8" spans="1:26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6" x14ac:dyDescent="0.2">
      <c r="A9" s="1"/>
    </row>
    <row r="10" spans="1:26" x14ac:dyDescent="0.2">
      <c r="A10" s="1"/>
    </row>
    <row r="11" spans="1:26" x14ac:dyDescent="0.2">
      <c r="A11" s="1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zoomScaleSheetLayoutView="100" workbookViewId="0">
      <pane xSplit="1" ySplit="6" topLeftCell="B7" activePane="bottomRight" state="frozen"/>
      <selection activeCell="C12" sqref="C12"/>
      <selection pane="topRight" activeCell="C12" sqref="C12"/>
      <selection pane="bottomLeft" activeCell="C12" sqref="C12"/>
      <selection pane="bottomRight" activeCell="M1" sqref="M1"/>
    </sheetView>
  </sheetViews>
  <sheetFormatPr defaultColWidth="9.5546875" defaultRowHeight="15.75" x14ac:dyDescent="0.25"/>
  <cols>
    <col min="1" max="1" width="11.44140625" style="142" customWidth="1"/>
    <col min="2" max="2" width="12.33203125" style="142" bestFit="1" customWidth="1"/>
    <col min="3" max="3" width="8.109375" style="142" customWidth="1"/>
    <col min="4" max="4" width="5.88671875" style="142" bestFit="1" customWidth="1"/>
    <col min="5" max="5" width="7.44140625" style="142" customWidth="1"/>
    <col min="6" max="6" width="8" style="142" customWidth="1"/>
    <col min="7" max="7" width="10.109375" style="142" bestFit="1" customWidth="1"/>
    <col min="8" max="8" width="10.5546875" style="142" bestFit="1" customWidth="1"/>
    <col min="9" max="9" width="8.5546875" style="142" bestFit="1" customWidth="1"/>
    <col min="10" max="10" width="8.88671875" style="142" customWidth="1"/>
    <col min="11" max="11" width="9.44140625" style="142" customWidth="1"/>
    <col min="12" max="12" width="10.44140625" style="142" customWidth="1"/>
    <col min="13" max="13" width="11.5546875" style="142" customWidth="1"/>
    <col min="14" max="16384" width="9.5546875" style="142"/>
  </cols>
  <sheetData>
    <row r="1" spans="1:13" x14ac:dyDescent="0.25">
      <c r="A1" s="53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x14ac:dyDescent="0.25">
      <c r="A2" s="166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68" t="s">
        <v>41</v>
      </c>
    </row>
    <row r="3" spans="1:13" ht="21" x14ac:dyDescent="0.35">
      <c r="A3" s="338" t="s">
        <v>150</v>
      </c>
      <c r="B3" s="341" t="s">
        <v>151</v>
      </c>
      <c r="C3" s="342"/>
      <c r="D3" s="342"/>
      <c r="E3" s="342"/>
      <c r="F3" s="342"/>
      <c r="G3" s="342"/>
      <c r="H3" s="343"/>
      <c r="I3" s="341" t="s">
        <v>152</v>
      </c>
      <c r="J3" s="342"/>
      <c r="K3" s="342"/>
      <c r="L3" s="342"/>
      <c r="M3" s="343"/>
    </row>
    <row r="4" spans="1:13" ht="18.75" x14ac:dyDescent="0.3">
      <c r="A4" s="339"/>
      <c r="B4" s="344" t="s">
        <v>153</v>
      </c>
      <c r="C4" s="345"/>
      <c r="D4" s="345"/>
      <c r="E4" s="345"/>
      <c r="F4" s="345"/>
      <c r="G4" s="345"/>
      <c r="H4" s="346"/>
      <c r="I4" s="344" t="s">
        <v>154</v>
      </c>
      <c r="J4" s="345"/>
      <c r="K4" s="345"/>
      <c r="L4" s="345"/>
      <c r="M4" s="346"/>
    </row>
    <row r="5" spans="1:13" ht="47.25" customHeight="1" x14ac:dyDescent="0.25">
      <c r="A5" s="340"/>
      <c r="B5" s="170" t="s">
        <v>183</v>
      </c>
      <c r="C5" s="327" t="s">
        <v>155</v>
      </c>
      <c r="D5" s="327" t="s">
        <v>156</v>
      </c>
      <c r="E5" s="170" t="s">
        <v>157</v>
      </c>
      <c r="F5" s="170" t="s">
        <v>158</v>
      </c>
      <c r="G5" s="170" t="s">
        <v>159</v>
      </c>
      <c r="H5" s="167" t="s">
        <v>160</v>
      </c>
      <c r="I5" s="169" t="s">
        <v>161</v>
      </c>
      <c r="J5" s="170" t="s">
        <v>162</v>
      </c>
      <c r="K5" s="170" t="s">
        <v>163</v>
      </c>
      <c r="L5" s="185" t="s">
        <v>197</v>
      </c>
      <c r="M5" s="170" t="s">
        <v>164</v>
      </c>
    </row>
    <row r="6" spans="1:13" ht="15" customHeight="1" x14ac:dyDescent="0.25">
      <c r="A6" s="272" t="s">
        <v>165</v>
      </c>
      <c r="B6" s="272"/>
      <c r="C6" s="272"/>
      <c r="D6" s="272"/>
      <c r="E6" s="272"/>
      <c r="F6" s="144">
        <v>798</v>
      </c>
      <c r="G6" s="165">
        <v>81.279999999999987</v>
      </c>
      <c r="H6" s="144">
        <v>352291.90399999998</v>
      </c>
      <c r="I6" s="145"/>
      <c r="J6" s="165">
        <v>26.823</v>
      </c>
      <c r="K6" s="144">
        <v>116258.92889999997</v>
      </c>
      <c r="L6" s="145"/>
      <c r="M6" s="179">
        <v>1010907</v>
      </c>
    </row>
    <row r="7" spans="1:13" ht="15" customHeight="1" x14ac:dyDescent="0.25">
      <c r="A7" s="146"/>
      <c r="B7" s="147" t="s">
        <v>277</v>
      </c>
      <c r="C7" s="147">
        <v>125</v>
      </c>
      <c r="D7" s="147">
        <v>0</v>
      </c>
      <c r="E7" s="147">
        <v>125</v>
      </c>
      <c r="F7" s="143">
        <v>68</v>
      </c>
      <c r="G7" s="157">
        <v>8.5</v>
      </c>
      <c r="H7" s="143">
        <v>36841.550000000003</v>
      </c>
      <c r="I7" s="148">
        <v>35</v>
      </c>
      <c r="J7" s="157">
        <v>2.38</v>
      </c>
      <c r="K7" s="143">
        <v>10315.634</v>
      </c>
      <c r="L7" s="149">
        <v>1335</v>
      </c>
      <c r="M7" s="151">
        <v>90780</v>
      </c>
    </row>
    <row r="8" spans="1:13" ht="15" customHeight="1" x14ac:dyDescent="0.25">
      <c r="A8" s="147"/>
      <c r="B8" s="147" t="s">
        <v>277</v>
      </c>
      <c r="C8" s="147">
        <v>250</v>
      </c>
      <c r="D8" s="147">
        <v>0</v>
      </c>
      <c r="E8" s="147">
        <v>250</v>
      </c>
      <c r="F8" s="143">
        <v>1</v>
      </c>
      <c r="G8" s="157">
        <v>0.25</v>
      </c>
      <c r="H8" s="143">
        <v>1083.575</v>
      </c>
      <c r="I8" s="148">
        <v>70</v>
      </c>
      <c r="J8" s="157">
        <v>7.0000000000000007E-2</v>
      </c>
      <c r="K8" s="143">
        <v>303.40100000000007</v>
      </c>
      <c r="L8" s="149">
        <v>1710</v>
      </c>
      <c r="M8" s="151">
        <v>1710</v>
      </c>
    </row>
    <row r="9" spans="1:13" ht="15" customHeight="1" x14ac:dyDescent="0.25">
      <c r="A9" s="147"/>
      <c r="B9" s="147" t="s">
        <v>277</v>
      </c>
      <c r="C9" s="147">
        <v>80</v>
      </c>
      <c r="D9" s="147">
        <v>0</v>
      </c>
      <c r="E9" s="147">
        <v>80</v>
      </c>
      <c r="F9" s="143">
        <v>452</v>
      </c>
      <c r="G9" s="157">
        <v>36.159999999999997</v>
      </c>
      <c r="H9" s="143">
        <v>156728.288</v>
      </c>
      <c r="I9" s="148">
        <v>26</v>
      </c>
      <c r="J9" s="157">
        <v>11.752000000000001</v>
      </c>
      <c r="K9" s="143">
        <v>50936.693600000006</v>
      </c>
      <c r="L9" s="149">
        <v>1245</v>
      </c>
      <c r="M9" s="151">
        <v>562740</v>
      </c>
    </row>
    <row r="10" spans="1:13" ht="15" customHeight="1" x14ac:dyDescent="0.25">
      <c r="A10" s="147"/>
      <c r="B10" s="147" t="s">
        <v>278</v>
      </c>
      <c r="C10" s="147">
        <v>500</v>
      </c>
      <c r="D10" s="147">
        <v>0</v>
      </c>
      <c r="E10" s="147">
        <v>500</v>
      </c>
      <c r="F10" s="143">
        <v>10</v>
      </c>
      <c r="G10" s="157">
        <v>5</v>
      </c>
      <c r="H10" s="143">
        <v>21671.5</v>
      </c>
      <c r="I10" s="148">
        <v>35</v>
      </c>
      <c r="J10" s="157">
        <v>0.35</v>
      </c>
      <c r="K10" s="143">
        <v>1517.0049999999999</v>
      </c>
      <c r="L10" s="149">
        <v>1335</v>
      </c>
      <c r="M10" s="151">
        <v>13350</v>
      </c>
    </row>
    <row r="11" spans="1:13" ht="15" customHeight="1" x14ac:dyDescent="0.25">
      <c r="A11" s="147"/>
      <c r="B11" s="147" t="s">
        <v>278</v>
      </c>
      <c r="C11" s="147">
        <v>250</v>
      </c>
      <c r="D11" s="147">
        <v>0</v>
      </c>
      <c r="E11" s="147">
        <v>250</v>
      </c>
      <c r="F11" s="143">
        <v>10</v>
      </c>
      <c r="G11" s="157">
        <v>2.5</v>
      </c>
      <c r="H11" s="143">
        <v>10835.75</v>
      </c>
      <c r="I11" s="148">
        <v>26</v>
      </c>
      <c r="J11" s="157">
        <v>0.26</v>
      </c>
      <c r="K11" s="143">
        <v>1126.9180000000001</v>
      </c>
      <c r="L11" s="149">
        <v>1245</v>
      </c>
      <c r="M11" s="151">
        <v>12450</v>
      </c>
    </row>
    <row r="12" spans="1:13" ht="15" customHeight="1" x14ac:dyDescent="0.25">
      <c r="A12" s="147"/>
      <c r="B12" s="147" t="s">
        <v>279</v>
      </c>
      <c r="C12" s="147">
        <v>70</v>
      </c>
      <c r="D12" s="147">
        <v>0</v>
      </c>
      <c r="E12" s="147">
        <v>70</v>
      </c>
      <c r="F12" s="143">
        <v>37</v>
      </c>
      <c r="G12" s="157">
        <v>2.59</v>
      </c>
      <c r="H12" s="143">
        <v>11225.837</v>
      </c>
      <c r="I12" s="148">
        <v>26</v>
      </c>
      <c r="J12" s="157">
        <v>0.96199999999999997</v>
      </c>
      <c r="K12" s="143">
        <v>4169.5965999999999</v>
      </c>
      <c r="L12" s="149">
        <v>1245</v>
      </c>
      <c r="M12" s="151"/>
    </row>
    <row r="13" spans="1:13" ht="15" customHeight="1" x14ac:dyDescent="0.25">
      <c r="A13" s="147"/>
      <c r="B13" s="147" t="s">
        <v>279</v>
      </c>
      <c r="C13" s="147">
        <v>100</v>
      </c>
      <c r="D13" s="147">
        <v>0</v>
      </c>
      <c r="E13" s="147">
        <v>100</v>
      </c>
      <c r="F13" s="143">
        <v>3</v>
      </c>
      <c r="G13" s="157">
        <v>0.3</v>
      </c>
      <c r="H13" s="143">
        <v>1300.29</v>
      </c>
      <c r="I13" s="148">
        <v>35</v>
      </c>
      <c r="J13" s="157">
        <v>0.105</v>
      </c>
      <c r="K13" s="143">
        <v>455.10149999999999</v>
      </c>
      <c r="L13" s="149">
        <v>1335</v>
      </c>
      <c r="M13" s="151">
        <v>4005</v>
      </c>
    </row>
    <row r="14" spans="1:13" ht="15" customHeight="1" x14ac:dyDescent="0.25">
      <c r="A14" s="147"/>
      <c r="B14" s="147" t="s">
        <v>279</v>
      </c>
      <c r="C14" s="147">
        <v>150</v>
      </c>
      <c r="D14" s="147">
        <v>0</v>
      </c>
      <c r="E14" s="147">
        <v>150</v>
      </c>
      <c r="F14" s="143">
        <v>2</v>
      </c>
      <c r="G14" s="157">
        <v>0.3</v>
      </c>
      <c r="H14" s="143">
        <v>1300.29</v>
      </c>
      <c r="I14" s="148">
        <v>70</v>
      </c>
      <c r="J14" s="157">
        <v>0.14000000000000001</v>
      </c>
      <c r="K14" s="143">
        <v>606.80200000000013</v>
      </c>
      <c r="L14" s="149">
        <v>1710</v>
      </c>
      <c r="M14" s="151">
        <v>3420</v>
      </c>
    </row>
    <row r="15" spans="1:13" ht="15" customHeight="1" x14ac:dyDescent="0.25">
      <c r="A15" s="147"/>
      <c r="B15" s="147" t="s">
        <v>279</v>
      </c>
      <c r="C15" s="147">
        <v>400</v>
      </c>
      <c r="D15" s="147">
        <v>0</v>
      </c>
      <c r="E15" s="147">
        <v>400</v>
      </c>
      <c r="F15" s="143">
        <v>1</v>
      </c>
      <c r="G15" s="157">
        <v>0.4</v>
      </c>
      <c r="H15" s="143">
        <v>1733.7200000000003</v>
      </c>
      <c r="I15" s="148">
        <v>140</v>
      </c>
      <c r="J15" s="157">
        <v>0.14000000000000001</v>
      </c>
      <c r="K15" s="143">
        <v>606.80200000000013</v>
      </c>
      <c r="L15" s="149">
        <v>2388</v>
      </c>
      <c r="M15" s="151">
        <v>2388</v>
      </c>
    </row>
    <row r="16" spans="1:13" ht="15" customHeight="1" x14ac:dyDescent="0.25">
      <c r="A16" s="147"/>
      <c r="B16" s="147" t="s">
        <v>268</v>
      </c>
      <c r="C16" s="147">
        <v>70</v>
      </c>
      <c r="D16" s="147">
        <v>0</v>
      </c>
      <c r="E16" s="147">
        <v>70</v>
      </c>
      <c r="F16" s="143">
        <v>104</v>
      </c>
      <c r="G16" s="157">
        <v>7.28</v>
      </c>
      <c r="H16" s="143">
        <v>31553.704000000002</v>
      </c>
      <c r="I16" s="148">
        <v>26</v>
      </c>
      <c r="J16" s="157">
        <v>2.7040000000000002</v>
      </c>
      <c r="K16" s="143">
        <v>11719.947200000001</v>
      </c>
      <c r="L16" s="149">
        <v>1245</v>
      </c>
      <c r="M16" s="151">
        <v>129480</v>
      </c>
    </row>
    <row r="17" spans="1:13" ht="15" customHeight="1" x14ac:dyDescent="0.25">
      <c r="A17" s="147"/>
      <c r="B17" s="147" t="s">
        <v>268</v>
      </c>
      <c r="C17" s="147">
        <v>100</v>
      </c>
      <c r="D17" s="147">
        <v>0</v>
      </c>
      <c r="E17" s="147">
        <v>100</v>
      </c>
      <c r="F17" s="143">
        <v>14</v>
      </c>
      <c r="G17" s="157">
        <v>1.4</v>
      </c>
      <c r="H17" s="143">
        <v>6068.0199999999995</v>
      </c>
      <c r="I17" s="148">
        <v>35</v>
      </c>
      <c r="J17" s="157">
        <v>0.49</v>
      </c>
      <c r="K17" s="143">
        <v>2123.8070000000002</v>
      </c>
      <c r="L17" s="149">
        <v>1335</v>
      </c>
      <c r="M17" s="151">
        <v>18690</v>
      </c>
    </row>
    <row r="18" spans="1:13" ht="15" customHeight="1" x14ac:dyDescent="0.25">
      <c r="A18" s="147"/>
      <c r="B18" s="147" t="s">
        <v>268</v>
      </c>
      <c r="C18" s="147">
        <v>150</v>
      </c>
      <c r="D18" s="147">
        <v>0</v>
      </c>
      <c r="E18" s="147">
        <v>150</v>
      </c>
      <c r="F18" s="143">
        <v>83</v>
      </c>
      <c r="G18" s="157">
        <v>12.45</v>
      </c>
      <c r="H18" s="143">
        <v>53962.034999999996</v>
      </c>
      <c r="I18" s="148">
        <v>70</v>
      </c>
      <c r="J18" s="157">
        <v>5.81</v>
      </c>
      <c r="K18" s="143">
        <v>25182.282999999999</v>
      </c>
      <c r="L18" s="149">
        <v>1710</v>
      </c>
      <c r="M18" s="151">
        <v>141930</v>
      </c>
    </row>
    <row r="19" spans="1:13" ht="15" customHeight="1" x14ac:dyDescent="0.25">
      <c r="A19" s="147"/>
      <c r="B19" s="147" t="s">
        <v>268</v>
      </c>
      <c r="C19" s="147">
        <v>250</v>
      </c>
      <c r="D19" s="147">
        <v>0</v>
      </c>
      <c r="E19" s="147">
        <v>250</v>
      </c>
      <c r="F19" s="143">
        <v>1</v>
      </c>
      <c r="G19" s="157">
        <v>0.25</v>
      </c>
      <c r="H19" s="143">
        <v>1083.575</v>
      </c>
      <c r="I19" s="148">
        <v>100</v>
      </c>
      <c r="J19" s="157">
        <v>0.1</v>
      </c>
      <c r="K19" s="143">
        <v>433.43000000000006</v>
      </c>
      <c r="L19" s="149">
        <v>2118</v>
      </c>
      <c r="M19" s="151">
        <v>2118</v>
      </c>
    </row>
    <row r="20" spans="1:13" ht="15" customHeight="1" x14ac:dyDescent="0.25">
      <c r="A20" s="147"/>
      <c r="B20" s="147" t="s">
        <v>268</v>
      </c>
      <c r="C20" s="147">
        <v>400</v>
      </c>
      <c r="D20" s="147">
        <v>0</v>
      </c>
      <c r="E20" s="147">
        <v>400</v>
      </c>
      <c r="F20" s="143">
        <v>9</v>
      </c>
      <c r="G20" s="157">
        <v>3.6</v>
      </c>
      <c r="H20" s="143">
        <v>15603.480000000001</v>
      </c>
      <c r="I20" s="148">
        <v>140</v>
      </c>
      <c r="J20" s="157">
        <v>1.26</v>
      </c>
      <c r="K20" s="143">
        <v>5461.2179999999998</v>
      </c>
      <c r="L20" s="149">
        <v>2388</v>
      </c>
      <c r="M20" s="151">
        <v>21492</v>
      </c>
    </row>
    <row r="21" spans="1:13" ht="15" customHeight="1" x14ac:dyDescent="0.25">
      <c r="A21" s="147"/>
      <c r="B21" s="147" t="s">
        <v>280</v>
      </c>
      <c r="C21" s="147">
        <v>100</v>
      </c>
      <c r="D21" s="147">
        <v>0</v>
      </c>
      <c r="E21" s="147">
        <v>100</v>
      </c>
      <c r="F21" s="143">
        <v>3</v>
      </c>
      <c r="G21" s="157">
        <v>0.3</v>
      </c>
      <c r="H21" s="143">
        <v>1300.29</v>
      </c>
      <c r="I21" s="148">
        <v>100</v>
      </c>
      <c r="J21" s="157">
        <v>0.3</v>
      </c>
      <c r="K21" s="143">
        <v>1300.29</v>
      </c>
      <c r="L21" s="149">
        <v>2118</v>
      </c>
      <c r="M21" s="151">
        <v>6354</v>
      </c>
    </row>
    <row r="22" spans="1:13" ht="15" customHeight="1" x14ac:dyDescent="0.25">
      <c r="A22" s="147"/>
      <c r="B22" s="147"/>
      <c r="C22" s="147"/>
      <c r="D22" s="147"/>
      <c r="E22" s="147"/>
      <c r="F22" s="143"/>
      <c r="G22" s="157"/>
      <c r="H22" s="143"/>
      <c r="I22" s="148"/>
      <c r="J22" s="157"/>
      <c r="K22" s="143"/>
      <c r="L22" s="149"/>
      <c r="M22" s="151"/>
    </row>
    <row r="23" spans="1:13" ht="15" customHeight="1" x14ac:dyDescent="0.25">
      <c r="A23" s="335" t="s">
        <v>166</v>
      </c>
      <c r="B23" s="336"/>
      <c r="C23" s="336"/>
      <c r="D23" s="336"/>
      <c r="E23" s="337"/>
      <c r="F23" s="158">
        <v>798</v>
      </c>
      <c r="G23" s="182">
        <v>81.279999999999987</v>
      </c>
      <c r="H23" s="158">
        <v>352291.90399999998</v>
      </c>
      <c r="I23" s="159"/>
      <c r="J23" s="182">
        <v>26.823</v>
      </c>
      <c r="K23" s="158">
        <v>116258.92889999997</v>
      </c>
      <c r="L23" s="159"/>
      <c r="M23" s="160">
        <v>1010907</v>
      </c>
    </row>
    <row r="24" spans="1:13" ht="15" customHeight="1" x14ac:dyDescent="0.25">
      <c r="A24" s="152" t="s">
        <v>167</v>
      </c>
      <c r="B24" s="153"/>
      <c r="C24" s="153"/>
      <c r="D24" s="153"/>
      <c r="E24" s="153"/>
      <c r="F24" s="153"/>
      <c r="G24" s="154"/>
      <c r="H24" s="161">
        <v>441.46855137844608</v>
      </c>
      <c r="I24" s="153"/>
      <c r="J24" s="154"/>
      <c r="K24" s="163">
        <v>145.68788082706763</v>
      </c>
      <c r="L24" s="268"/>
      <c r="M24" s="150"/>
    </row>
    <row r="25" spans="1:13" s="313" customFormat="1" ht="15" customHeight="1" x14ac:dyDescent="0.25">
      <c r="A25" s="152" t="s">
        <v>34</v>
      </c>
      <c r="B25" s="155"/>
      <c r="C25" s="155"/>
      <c r="D25" s="155"/>
      <c r="E25" s="309"/>
      <c r="F25" s="309"/>
      <c r="G25" s="309"/>
      <c r="H25" s="310">
        <v>0</v>
      </c>
      <c r="I25" s="309"/>
      <c r="J25" s="309"/>
      <c r="K25" s="311">
        <v>1266.8007518796992</v>
      </c>
      <c r="L25" s="312"/>
      <c r="M25" s="312"/>
    </row>
    <row r="26" spans="1:13" ht="15" customHeight="1" x14ac:dyDescent="0.25">
      <c r="A26" s="152" t="s">
        <v>168</v>
      </c>
      <c r="B26" s="155"/>
      <c r="C26" s="155"/>
      <c r="D26" s="155"/>
      <c r="E26" s="156"/>
      <c r="F26" s="153"/>
      <c r="G26" s="35"/>
      <c r="H26" s="162">
        <v>124.02056905659524</v>
      </c>
      <c r="I26" s="156"/>
      <c r="J26" s="156"/>
      <c r="K26" s="162">
        <v>40.927703294845635</v>
      </c>
    </row>
    <row r="27" spans="1:13" ht="15" customHeight="1" x14ac:dyDescent="0.25">
      <c r="A27" s="347" t="s">
        <v>274</v>
      </c>
      <c r="B27" s="348"/>
      <c r="C27" s="348"/>
      <c r="D27" s="348"/>
      <c r="E27" s="348"/>
      <c r="F27" s="349"/>
      <c r="G27" s="325">
        <v>0.28092730199999999</v>
      </c>
    </row>
    <row r="28" spans="1:13" ht="15" customHeight="1" x14ac:dyDescent="0.25">
      <c r="A28" s="347" t="s">
        <v>273</v>
      </c>
      <c r="B28" s="348"/>
      <c r="C28" s="348"/>
      <c r="D28" s="348"/>
      <c r="E28" s="348"/>
      <c r="F28" s="349"/>
      <c r="G28" s="325">
        <v>0.40259</v>
      </c>
    </row>
    <row r="29" spans="1:13" ht="15" customHeight="1" x14ac:dyDescent="0.25">
      <c r="A29" s="180" t="s">
        <v>191</v>
      </c>
      <c r="B29" s="181"/>
      <c r="C29" s="181"/>
      <c r="D29" s="181"/>
      <c r="E29" s="333">
        <v>4334.3</v>
      </c>
      <c r="F29" s="334"/>
    </row>
  </sheetData>
  <mergeCells count="9">
    <mergeCell ref="E29:F29"/>
    <mergeCell ref="A23:E23"/>
    <mergeCell ref="A3:A5"/>
    <mergeCell ref="B3:H3"/>
    <mergeCell ref="I3:M3"/>
    <mergeCell ref="I4:M4"/>
    <mergeCell ref="B4:H4"/>
    <mergeCell ref="A28:F28"/>
    <mergeCell ref="A27:F27"/>
  </mergeCells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view="pageBreakPreview" zoomScaleSheetLayoutView="70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N1" sqref="N1"/>
    </sheetView>
  </sheetViews>
  <sheetFormatPr defaultColWidth="8.5546875" defaultRowHeight="15" x14ac:dyDescent="0.2"/>
  <cols>
    <col min="1" max="1" width="23.109375" customWidth="1"/>
    <col min="2" max="2" width="9" bestFit="1" customWidth="1"/>
    <col min="3" max="27" width="7.6640625" customWidth="1"/>
  </cols>
  <sheetData>
    <row r="1" spans="1:26" ht="15.75" x14ac:dyDescent="0.25">
      <c r="A1" s="53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55" t="s">
        <v>276</v>
      </c>
    </row>
    <row r="2" spans="1:26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s="31" customFormat="1" x14ac:dyDescent="0.2">
      <c r="A4" s="112" t="s">
        <v>33</v>
      </c>
      <c r="B4" s="24">
        <v>62.5</v>
      </c>
      <c r="C4" s="25">
        <v>5</v>
      </c>
      <c r="D4" s="25">
        <v>2.5</v>
      </c>
      <c r="E4" s="25">
        <v>2.5</v>
      </c>
      <c r="F4" s="25">
        <v>2.5</v>
      </c>
      <c r="G4" s="25">
        <v>2.5</v>
      </c>
      <c r="H4" s="25">
        <v>2.5</v>
      </c>
      <c r="I4" s="25">
        <v>2.5</v>
      </c>
      <c r="J4" s="25">
        <v>2.5</v>
      </c>
      <c r="K4" s="25">
        <v>2.5</v>
      </c>
      <c r="L4" s="25">
        <v>2.5</v>
      </c>
      <c r="M4" s="25">
        <v>2.5</v>
      </c>
      <c r="N4" s="25">
        <v>2.5</v>
      </c>
      <c r="O4" s="25">
        <v>2.5</v>
      </c>
      <c r="P4" s="25">
        <v>2.5</v>
      </c>
      <c r="Q4" s="25">
        <v>2.5</v>
      </c>
      <c r="R4" s="25">
        <v>2.5</v>
      </c>
      <c r="S4" s="25">
        <v>2.5</v>
      </c>
      <c r="T4" s="25">
        <v>2.5</v>
      </c>
      <c r="U4" s="25">
        <v>2.5</v>
      </c>
      <c r="V4" s="25">
        <v>2.5</v>
      </c>
      <c r="W4" s="25">
        <v>2.5</v>
      </c>
      <c r="X4" s="25">
        <v>2.5</v>
      </c>
      <c r="Y4" s="25">
        <v>2.5</v>
      </c>
      <c r="Z4" s="25">
        <v>2.5</v>
      </c>
    </row>
    <row r="5" spans="1:26" s="31" customFormat="1" x14ac:dyDescent="0.2">
      <c r="A5" s="112" t="s">
        <v>253</v>
      </c>
      <c r="B5" s="24">
        <v>563.91847066119772</v>
      </c>
      <c r="C5" s="25">
        <v>336.96899999999999</v>
      </c>
      <c r="D5" s="25"/>
      <c r="E5" s="25"/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168.4845</v>
      </c>
      <c r="P5" s="25">
        <v>5.0545349999999996</v>
      </c>
      <c r="Q5" s="25">
        <v>5.1050803500000006</v>
      </c>
      <c r="R5" s="25">
        <v>5.1561311535000005</v>
      </c>
      <c r="S5" s="25">
        <v>5.2076924650350005</v>
      </c>
      <c r="T5" s="25">
        <v>5.259769389685351</v>
      </c>
      <c r="U5" s="25">
        <v>5.3123670835822034</v>
      </c>
      <c r="V5" s="25">
        <v>5.3654907544180253</v>
      </c>
      <c r="W5" s="25">
        <v>5.4191456619622063</v>
      </c>
      <c r="X5" s="25">
        <v>5.4733371185818278</v>
      </c>
      <c r="Y5" s="25">
        <v>5.5280704897676447</v>
      </c>
      <c r="Z5" s="25">
        <v>5.5833511946653225</v>
      </c>
    </row>
    <row r="6" spans="1:26" s="31" customFormat="1" x14ac:dyDescent="0.2">
      <c r="A6" s="112" t="s">
        <v>189</v>
      </c>
      <c r="B6" s="24">
        <v>259.96789538955647</v>
      </c>
      <c r="C6" s="25">
        <v>0</v>
      </c>
      <c r="D6" s="25">
        <v>10.109069999999999</v>
      </c>
      <c r="E6" s="25">
        <v>10.210160700000001</v>
      </c>
      <c r="F6" s="25">
        <v>10.312262307000001</v>
      </c>
      <c r="G6" s="25">
        <v>10.415384930070001</v>
      </c>
      <c r="H6" s="25">
        <v>10.519538779370702</v>
      </c>
      <c r="I6" s="25">
        <v>10.624734167164407</v>
      </c>
      <c r="J6" s="25">
        <v>10.730981508836051</v>
      </c>
      <c r="K6" s="25">
        <v>10.838291323924413</v>
      </c>
      <c r="L6" s="25">
        <v>10.946674237163656</v>
      </c>
      <c r="M6" s="25">
        <v>11.056140979535289</v>
      </c>
      <c r="N6" s="25">
        <v>11.166702389330645</v>
      </c>
      <c r="O6" s="25">
        <v>11.278369413223951</v>
      </c>
      <c r="P6" s="25">
        <v>11.391153107356189</v>
      </c>
      <c r="Q6" s="25">
        <v>11.505064638429751</v>
      </c>
      <c r="R6" s="25">
        <v>11.620115284814048</v>
      </c>
      <c r="S6" s="25">
        <v>11.736316437662188</v>
      </c>
      <c r="T6" s="25">
        <v>11.853679602038811</v>
      </c>
      <c r="U6" s="25">
        <v>11.972216398059199</v>
      </c>
      <c r="V6" s="25">
        <v>12.091938562039793</v>
      </c>
      <c r="W6" s="25">
        <v>12.21285794766019</v>
      </c>
      <c r="X6" s="25">
        <v>12.334986527136792</v>
      </c>
      <c r="Y6" s="25">
        <v>12.45833639240816</v>
      </c>
      <c r="Z6" s="25">
        <v>12.582919756332242</v>
      </c>
    </row>
    <row r="7" spans="1:26" s="31" customFormat="1" x14ac:dyDescent="0.2">
      <c r="A7" s="112" t="s">
        <v>172</v>
      </c>
      <c r="B7" s="24">
        <v>921.46299999999997</v>
      </c>
      <c r="C7" s="25">
        <v>1.4630000000000001</v>
      </c>
      <c r="D7" s="25">
        <v>40</v>
      </c>
      <c r="E7" s="25">
        <v>40</v>
      </c>
      <c r="F7" s="25">
        <v>40</v>
      </c>
      <c r="G7" s="25">
        <v>40</v>
      </c>
      <c r="H7" s="25">
        <v>40</v>
      </c>
      <c r="I7" s="25">
        <v>40</v>
      </c>
      <c r="J7" s="25">
        <v>40</v>
      </c>
      <c r="K7" s="25">
        <v>40</v>
      </c>
      <c r="L7" s="25">
        <v>40</v>
      </c>
      <c r="M7" s="25">
        <v>40</v>
      </c>
      <c r="N7" s="25">
        <v>40</v>
      </c>
      <c r="O7" s="25">
        <v>40</v>
      </c>
      <c r="P7" s="25">
        <v>40</v>
      </c>
      <c r="Q7" s="25">
        <v>40</v>
      </c>
      <c r="R7" s="25">
        <v>40</v>
      </c>
      <c r="S7" s="25">
        <v>40</v>
      </c>
      <c r="T7" s="25">
        <v>40</v>
      </c>
      <c r="U7" s="25">
        <v>40</v>
      </c>
      <c r="V7" s="25">
        <v>40</v>
      </c>
      <c r="W7" s="25">
        <v>40</v>
      </c>
      <c r="X7" s="25">
        <v>40</v>
      </c>
      <c r="Y7" s="25">
        <v>40</v>
      </c>
      <c r="Z7" s="25">
        <v>40</v>
      </c>
    </row>
    <row r="8" spans="1:26" s="31" customFormat="1" x14ac:dyDescent="0.2">
      <c r="A8" s="112" t="s">
        <v>70</v>
      </c>
      <c r="B8" s="24">
        <v>313.89500000000004</v>
      </c>
      <c r="C8" s="25">
        <v>62.779000000000003</v>
      </c>
      <c r="D8" s="25"/>
      <c r="E8" s="25"/>
      <c r="F8" s="25"/>
      <c r="G8" s="25"/>
      <c r="H8" s="25">
        <v>62.779000000000003</v>
      </c>
      <c r="I8" s="25"/>
      <c r="J8" s="25"/>
      <c r="K8" s="25"/>
      <c r="L8" s="25"/>
      <c r="M8" s="25">
        <v>62.779000000000003</v>
      </c>
      <c r="N8" s="25"/>
      <c r="O8" s="25"/>
      <c r="P8" s="25"/>
      <c r="Q8" s="25"/>
      <c r="R8" s="25">
        <v>62.779000000000003</v>
      </c>
      <c r="S8" s="25"/>
      <c r="T8" s="25"/>
      <c r="U8" s="25"/>
      <c r="V8" s="25"/>
      <c r="W8" s="305">
        <v>62.779000000000003</v>
      </c>
    </row>
    <row r="9" spans="1:26" s="31" customFormat="1" x14ac:dyDescent="0.2">
      <c r="A9" s="112" t="s">
        <v>173</v>
      </c>
      <c r="B9" s="24">
        <v>63.65233098152261</v>
      </c>
      <c r="C9" s="25">
        <v>12.18633</v>
      </c>
      <c r="D9" s="25">
        <v>1.5782721</v>
      </c>
      <c r="E9" s="25">
        <v>1.581304821</v>
      </c>
      <c r="F9" s="25">
        <v>1.5843678692099998</v>
      </c>
      <c r="G9" s="25">
        <v>1.5874615479021001</v>
      </c>
      <c r="H9" s="25">
        <v>3.4739561633811213</v>
      </c>
      <c r="I9" s="25">
        <v>1.5937420250149321</v>
      </c>
      <c r="J9" s="25">
        <v>1.5969294452650815</v>
      </c>
      <c r="K9" s="25">
        <v>1.6001487397177323</v>
      </c>
      <c r="L9" s="25">
        <v>1.6034002271149097</v>
      </c>
      <c r="M9" s="25">
        <v>3.4900542293860584</v>
      </c>
      <c r="N9" s="25">
        <v>1.6100010716799193</v>
      </c>
      <c r="O9" s="25">
        <v>6.6678860823967181</v>
      </c>
      <c r="P9" s="25">
        <v>1.7683706432206856</v>
      </c>
      <c r="Q9" s="25">
        <v>1.7733043496528924</v>
      </c>
      <c r="R9" s="25">
        <v>3.661657393149421</v>
      </c>
      <c r="S9" s="25">
        <v>1.7833202670809156</v>
      </c>
      <c r="T9" s="25">
        <v>1.7884034697517248</v>
      </c>
      <c r="U9" s="25">
        <v>1.7935375044492421</v>
      </c>
      <c r="V9" s="25">
        <v>1.7987228794937344</v>
      </c>
      <c r="W9" s="25">
        <v>3.6873301082886716</v>
      </c>
      <c r="X9" s="25">
        <v>1.8092497093715585</v>
      </c>
      <c r="Y9" s="25">
        <v>1.8145922064652742</v>
      </c>
      <c r="Z9" s="25">
        <v>1.8199881285299269</v>
      </c>
    </row>
    <row r="10" spans="1:26" ht="15.75" x14ac:dyDescent="0.25">
      <c r="A10" s="101" t="s">
        <v>0</v>
      </c>
      <c r="B10" s="37">
        <v>2185.3966970322767</v>
      </c>
      <c r="C10" s="37">
        <v>418.39733000000001</v>
      </c>
      <c r="D10" s="37">
        <v>54.187342100000002</v>
      </c>
      <c r="E10" s="37">
        <v>54.291465521000006</v>
      </c>
      <c r="F10" s="37">
        <v>54.396630176209996</v>
      </c>
      <c r="G10" s="37">
        <v>54.502846477972106</v>
      </c>
      <c r="H10" s="37">
        <v>119.27249494275183</v>
      </c>
      <c r="I10" s="37">
        <v>54.718476192179338</v>
      </c>
      <c r="J10" s="37">
        <v>54.827910954101135</v>
      </c>
      <c r="K10" s="37">
        <v>54.93844006364214</v>
      </c>
      <c r="L10" s="37">
        <v>55.050074464278566</v>
      </c>
      <c r="M10" s="37">
        <v>119.82519520892134</v>
      </c>
      <c r="N10" s="37">
        <v>55.276703461010563</v>
      </c>
      <c r="O10" s="37">
        <v>228.93075549562064</v>
      </c>
      <c r="P10" s="37">
        <v>60.714058750576875</v>
      </c>
      <c r="Q10" s="37">
        <v>60.883449338082642</v>
      </c>
      <c r="R10" s="37">
        <v>125.71690383146347</v>
      </c>
      <c r="S10" s="37">
        <v>61.227329169778109</v>
      </c>
      <c r="T10" s="37">
        <v>61.40185246147589</v>
      </c>
      <c r="U10" s="37">
        <v>61.578120986090646</v>
      </c>
      <c r="V10" s="37">
        <v>61.756152195951557</v>
      </c>
      <c r="W10" s="37">
        <v>126.59833371791107</v>
      </c>
      <c r="X10" s="37">
        <v>62.117573355090173</v>
      </c>
      <c r="Y10" s="37">
        <v>62.300999088641078</v>
      </c>
      <c r="Z10" s="37">
        <v>62.486259079527493</v>
      </c>
    </row>
    <row r="11" spans="1:26" hidden="1" x14ac:dyDescent="0.2">
      <c r="A11" s="178">
        <v>0.03</v>
      </c>
      <c r="B11" s="2"/>
      <c r="C11" s="177"/>
      <c r="D11" s="177"/>
      <c r="E11" s="177"/>
      <c r="F11" s="17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6" x14ac:dyDescent="0.2">
      <c r="A12" s="294"/>
      <c r="C12" s="21"/>
    </row>
    <row r="13" spans="1:26" ht="15.75" x14ac:dyDescent="0.25">
      <c r="A13" s="102" t="s">
        <v>24</v>
      </c>
    </row>
    <row r="14" spans="1:26" ht="15.75" x14ac:dyDescent="0.25">
      <c r="A14" s="176" t="s">
        <v>76</v>
      </c>
      <c r="B14" s="32"/>
      <c r="C14" s="26">
        <v>798</v>
      </c>
      <c r="D14" s="26">
        <v>798</v>
      </c>
      <c r="E14" s="26">
        <v>805.98</v>
      </c>
      <c r="F14" s="26">
        <v>814.03980000000001</v>
      </c>
      <c r="G14" s="26">
        <v>822.18019800000002</v>
      </c>
      <c r="H14" s="26">
        <v>830.40199998000003</v>
      </c>
      <c r="I14" s="26">
        <v>838.70601997979998</v>
      </c>
      <c r="J14" s="26">
        <v>847.09308017959802</v>
      </c>
      <c r="K14" s="26">
        <v>855.56401098139395</v>
      </c>
      <c r="L14" s="26">
        <v>864.11965109120786</v>
      </c>
      <c r="M14" s="26">
        <v>872.76084760211995</v>
      </c>
      <c r="N14" s="26">
        <v>881.4884560781411</v>
      </c>
      <c r="O14" s="26">
        <v>890.30334063892246</v>
      </c>
      <c r="P14" s="26">
        <v>899.20637404531169</v>
      </c>
      <c r="Q14" s="26">
        <v>908.19843778576478</v>
      </c>
      <c r="R14" s="26">
        <v>917.28042216362246</v>
      </c>
      <c r="S14" s="26">
        <v>926.45322638525863</v>
      </c>
      <c r="T14" s="26">
        <v>935.71775864911126</v>
      </c>
      <c r="U14" s="26">
        <v>945.07493623560242</v>
      </c>
      <c r="V14" s="26">
        <v>954.5256855979585</v>
      </c>
      <c r="W14" s="26">
        <v>964.07094245393807</v>
      </c>
      <c r="X14" s="26">
        <v>973.71165187847748</v>
      </c>
      <c r="Y14" s="26">
        <v>983.44876839726226</v>
      </c>
      <c r="Z14" s="26">
        <v>993.28325608123487</v>
      </c>
    </row>
    <row r="15" spans="1:26" ht="15.75" x14ac:dyDescent="0.25">
      <c r="A15" s="176" t="s">
        <v>86</v>
      </c>
      <c r="B15" s="32"/>
      <c r="C15" s="26">
        <v>0</v>
      </c>
      <c r="D15" s="26">
        <v>7.98</v>
      </c>
      <c r="E15" s="26">
        <v>8.059800000000001</v>
      </c>
      <c r="F15" s="26">
        <v>8.1403980000000011</v>
      </c>
      <c r="G15" s="26">
        <v>8.2218019800000004</v>
      </c>
      <c r="H15" s="26">
        <v>8.3040199998000013</v>
      </c>
      <c r="I15" s="26">
        <v>8.3870601997980003</v>
      </c>
      <c r="J15" s="26">
        <v>8.4709308017959799</v>
      </c>
      <c r="K15" s="26">
        <v>8.5556401098139396</v>
      </c>
      <c r="L15" s="26">
        <v>8.6411965109120796</v>
      </c>
      <c r="M15" s="26">
        <v>8.7276084760211994</v>
      </c>
      <c r="N15" s="26">
        <v>8.8148845607814117</v>
      </c>
      <c r="O15" s="26">
        <v>8.9030334063892251</v>
      </c>
      <c r="P15" s="26">
        <v>8.9920637404531174</v>
      </c>
      <c r="Q15" s="26">
        <v>9.0819843778576477</v>
      </c>
      <c r="R15" s="26">
        <v>9.1728042216362251</v>
      </c>
      <c r="S15" s="26">
        <v>9.2645322638525869</v>
      </c>
      <c r="T15" s="26">
        <v>9.3571775864911135</v>
      </c>
      <c r="U15" s="26">
        <v>9.4507493623560244</v>
      </c>
      <c r="V15" s="26">
        <v>9.5452568559795861</v>
      </c>
      <c r="W15" s="26">
        <v>9.6407094245393807</v>
      </c>
      <c r="X15" s="26">
        <v>9.7371165187847755</v>
      </c>
      <c r="Y15" s="26">
        <v>9.8344876839726236</v>
      </c>
      <c r="Z15" s="26">
        <v>9.9328325608123489</v>
      </c>
    </row>
    <row r="16" spans="1:26" ht="15.75" x14ac:dyDescent="0.25">
      <c r="A16" s="176" t="s">
        <v>25</v>
      </c>
      <c r="B16" s="32"/>
      <c r="C16" s="26">
        <v>798</v>
      </c>
      <c r="D16" s="26">
        <v>805.98</v>
      </c>
      <c r="E16" s="26">
        <v>814.03980000000001</v>
      </c>
      <c r="F16" s="26">
        <v>822.18019800000002</v>
      </c>
      <c r="G16" s="26">
        <v>830.40199998000003</v>
      </c>
      <c r="H16" s="26">
        <v>838.70601997979998</v>
      </c>
      <c r="I16" s="26">
        <v>847.09308017959802</v>
      </c>
      <c r="J16" s="26">
        <v>855.56401098139395</v>
      </c>
      <c r="K16" s="26">
        <v>864.11965109120786</v>
      </c>
      <c r="L16" s="26">
        <v>872.76084760211995</v>
      </c>
      <c r="M16" s="26">
        <v>881.4884560781411</v>
      </c>
      <c r="N16" s="26">
        <v>890.30334063892246</v>
      </c>
      <c r="O16" s="26">
        <v>899.20637404531169</v>
      </c>
      <c r="P16" s="26">
        <v>908.19843778576478</v>
      </c>
      <c r="Q16" s="26">
        <v>917.28042216362246</v>
      </c>
      <c r="R16" s="26">
        <v>926.45322638525863</v>
      </c>
      <c r="S16" s="26">
        <v>935.71775864911126</v>
      </c>
      <c r="T16" s="26">
        <v>945.07493623560242</v>
      </c>
      <c r="U16" s="26">
        <v>954.5256855979585</v>
      </c>
      <c r="V16" s="26">
        <v>964.07094245393807</v>
      </c>
      <c r="W16" s="26">
        <v>973.71165187847748</v>
      </c>
      <c r="X16" s="26">
        <v>983.44876839726226</v>
      </c>
      <c r="Y16" s="26">
        <v>993.28325608123487</v>
      </c>
      <c r="Z16" s="26">
        <v>1003.2160886420472</v>
      </c>
    </row>
    <row r="18" spans="1:26" ht="15.75" x14ac:dyDescent="0.25">
      <c r="A18" s="101" t="s">
        <v>188</v>
      </c>
      <c r="B18" s="49">
        <v>471.21608864204723</v>
      </c>
      <c r="C18" s="37">
        <v>266</v>
      </c>
      <c r="D18" s="37">
        <v>7.98</v>
      </c>
      <c r="E18" s="37">
        <v>8.059800000000001</v>
      </c>
      <c r="F18" s="37">
        <v>8.1403980000000011</v>
      </c>
      <c r="G18" s="37">
        <v>8.2218019800000004</v>
      </c>
      <c r="H18" s="37">
        <v>8.3040199998000013</v>
      </c>
      <c r="I18" s="37">
        <v>8.3870601997980003</v>
      </c>
      <c r="J18" s="37">
        <v>8.4709308017959799</v>
      </c>
      <c r="K18" s="37">
        <v>8.5556401098139396</v>
      </c>
      <c r="L18" s="37">
        <v>8.6411965109120796</v>
      </c>
      <c r="M18" s="37">
        <v>8.7276084760211994</v>
      </c>
      <c r="N18" s="37">
        <v>8.8148845607814117</v>
      </c>
      <c r="O18" s="37">
        <v>8.9030334063892251</v>
      </c>
      <c r="P18" s="37">
        <v>8.9920637404531174</v>
      </c>
      <c r="Q18" s="37">
        <v>9.0819843778576477</v>
      </c>
      <c r="R18" s="37">
        <v>9.1728042216362251</v>
      </c>
      <c r="S18" s="37">
        <v>9.2645322638525869</v>
      </c>
      <c r="T18" s="37">
        <v>9.3571775864911135</v>
      </c>
      <c r="U18" s="37">
        <v>9.4507493623560244</v>
      </c>
      <c r="V18" s="37">
        <v>9.5452568559795861</v>
      </c>
      <c r="W18" s="37">
        <v>9.6407094245393807</v>
      </c>
      <c r="X18" s="37">
        <v>9.7371165187847755</v>
      </c>
      <c r="Y18" s="37">
        <v>9.8344876839726236</v>
      </c>
      <c r="Z18" s="37">
        <v>9.9328325608123489</v>
      </c>
    </row>
    <row r="19" spans="1:26" ht="15.75" x14ac:dyDescent="0.25">
      <c r="A19" s="101" t="s">
        <v>190</v>
      </c>
      <c r="B19" s="65"/>
      <c r="C19" s="37">
        <v>266</v>
      </c>
      <c r="D19" s="37">
        <v>273.98</v>
      </c>
      <c r="E19" s="37">
        <v>282.03980000000001</v>
      </c>
      <c r="F19" s="37">
        <v>290.18019800000002</v>
      </c>
      <c r="G19" s="37">
        <v>298.40199998000003</v>
      </c>
      <c r="H19" s="37">
        <v>306.70601997980003</v>
      </c>
      <c r="I19" s="37">
        <v>315.09308017959802</v>
      </c>
      <c r="J19" s="37">
        <v>323.56401098139401</v>
      </c>
      <c r="K19" s="37">
        <v>332.11965109120797</v>
      </c>
      <c r="L19" s="37">
        <v>340.76084760212007</v>
      </c>
      <c r="M19" s="37">
        <v>349.48845607814127</v>
      </c>
      <c r="N19" s="37">
        <v>358.30334063892269</v>
      </c>
      <c r="O19" s="37">
        <v>367.20637404531192</v>
      </c>
      <c r="P19" s="37">
        <v>376.19843778576501</v>
      </c>
      <c r="Q19" s="37">
        <v>385.28042216362263</v>
      </c>
      <c r="R19" s="37">
        <v>394.45322638525886</v>
      </c>
      <c r="S19" s="37">
        <v>403.71775864911143</v>
      </c>
      <c r="T19" s="37">
        <v>413.07493623560254</v>
      </c>
      <c r="U19" s="37">
        <v>422.52568559795856</v>
      </c>
      <c r="V19" s="37">
        <v>432.07094245393813</v>
      </c>
      <c r="W19" s="37">
        <v>441.71165187847748</v>
      </c>
      <c r="X19" s="37">
        <v>451.44876839726226</v>
      </c>
      <c r="Y19" s="37">
        <v>461.28325608123487</v>
      </c>
      <c r="Z19" s="37">
        <v>471.21608864204723</v>
      </c>
    </row>
    <row r="45" spans="6:6" x14ac:dyDescent="0.2">
      <c r="F45" s="34"/>
    </row>
    <row r="46" spans="6:6" x14ac:dyDescent="0.2">
      <c r="F46" s="34"/>
    </row>
    <row r="47" spans="6:6" x14ac:dyDescent="0.2">
      <c r="F47" s="34"/>
    </row>
    <row r="58" spans="2:3" x14ac:dyDescent="0.2">
      <c r="B58" s="2"/>
      <c r="C58" s="33"/>
    </row>
    <row r="59" spans="2:3" x14ac:dyDescent="0.2">
      <c r="B59" s="2"/>
      <c r="C59" s="33"/>
    </row>
    <row r="60" spans="2:3" x14ac:dyDescent="0.2">
      <c r="B60" s="2"/>
      <c r="C60" s="33"/>
    </row>
    <row r="61" spans="2:3" x14ac:dyDescent="0.2">
      <c r="B61" s="2"/>
    </row>
    <row r="62" spans="2:3" x14ac:dyDescent="0.2">
      <c r="B62" s="2"/>
    </row>
    <row r="63" spans="2:3" x14ac:dyDescent="0.2">
      <c r="B63" s="2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SheetLayoutView="100" workbookViewId="0">
      <pane xSplit="1" ySplit="2" topLeftCell="B3" activePane="bottomRight" state="frozen"/>
      <selection activeCell="C12" sqref="C12"/>
      <selection pane="topRight" activeCell="C12" sqref="C12"/>
      <selection pane="bottomLeft" activeCell="C12" sqref="C12"/>
      <selection pane="bottomRight" activeCell="D1" sqref="D1"/>
    </sheetView>
  </sheetViews>
  <sheetFormatPr defaultColWidth="8.5546875" defaultRowHeight="15" x14ac:dyDescent="0.2"/>
  <cols>
    <col min="1" max="1" width="26.44140625" customWidth="1"/>
    <col min="2" max="2" width="8.5546875" style="277" customWidth="1"/>
    <col min="3" max="3" width="13.88671875" customWidth="1"/>
    <col min="4" max="4" width="14.44140625" customWidth="1"/>
    <col min="6" max="6" width="19.44140625" bestFit="1" customWidth="1"/>
    <col min="7" max="7" width="2.44140625" bestFit="1" customWidth="1"/>
    <col min="8" max="8" width="2.44140625" customWidth="1"/>
    <col min="9" max="9" width="11.44140625" bestFit="1" customWidth="1"/>
  </cols>
  <sheetData>
    <row r="1" spans="1:4" ht="21.75" customHeight="1" x14ac:dyDescent="0.25">
      <c r="A1" s="53" t="s">
        <v>111</v>
      </c>
      <c r="B1" s="273"/>
      <c r="C1" s="54"/>
      <c r="D1" s="55"/>
    </row>
    <row r="2" spans="1:4" ht="21.75" customHeight="1" x14ac:dyDescent="0.25">
      <c r="A2" s="56"/>
      <c r="B2" s="274"/>
      <c r="C2" s="103"/>
      <c r="D2" s="58" t="s">
        <v>41</v>
      </c>
    </row>
    <row r="3" spans="1:4" ht="19.5" customHeight="1" x14ac:dyDescent="0.2">
      <c r="A3" s="107"/>
      <c r="B3" s="108" t="s">
        <v>112</v>
      </c>
      <c r="C3" s="108" t="s">
        <v>42</v>
      </c>
      <c r="D3" s="108" t="s">
        <v>114</v>
      </c>
    </row>
    <row r="4" spans="1:4" ht="19.5" customHeight="1" x14ac:dyDescent="0.25">
      <c r="A4" s="296" t="s">
        <v>184</v>
      </c>
      <c r="B4" s="314">
        <v>2</v>
      </c>
      <c r="C4" s="297">
        <v>644</v>
      </c>
      <c r="D4" s="298">
        <v>1288</v>
      </c>
    </row>
    <row r="5" spans="1:4" ht="24.75" customHeight="1" x14ac:dyDescent="0.25">
      <c r="A5" s="299" t="s">
        <v>259</v>
      </c>
      <c r="B5" s="315">
        <v>1</v>
      </c>
      <c r="C5" s="300">
        <v>43680</v>
      </c>
      <c r="D5" s="298">
        <v>43680</v>
      </c>
    </row>
    <row r="6" spans="1:4" ht="24.75" customHeight="1" x14ac:dyDescent="0.25">
      <c r="A6" s="299" t="s">
        <v>95</v>
      </c>
      <c r="B6" s="315">
        <v>3</v>
      </c>
      <c r="C6" s="301">
        <v>1073</v>
      </c>
      <c r="D6" s="298">
        <v>3219</v>
      </c>
    </row>
    <row r="7" spans="1:4" ht="24.75" customHeight="1" x14ac:dyDescent="0.25">
      <c r="A7" s="299" t="s">
        <v>92</v>
      </c>
      <c r="B7" s="315">
        <v>1</v>
      </c>
      <c r="C7" s="301">
        <v>3103</v>
      </c>
      <c r="D7" s="298">
        <v>3103</v>
      </c>
    </row>
    <row r="8" spans="1:4" ht="24.75" customHeight="1" x14ac:dyDescent="0.25">
      <c r="A8" s="299" t="s">
        <v>91</v>
      </c>
      <c r="B8" s="315">
        <v>1</v>
      </c>
      <c r="C8" s="301">
        <v>2800</v>
      </c>
      <c r="D8" s="298">
        <v>2800</v>
      </c>
    </row>
    <row r="9" spans="1:4" ht="24.75" customHeight="1" x14ac:dyDescent="0.25">
      <c r="A9" s="299" t="s">
        <v>257</v>
      </c>
      <c r="B9" s="315">
        <v>1</v>
      </c>
      <c r="C9" s="301">
        <v>7000</v>
      </c>
      <c r="D9" s="298">
        <v>7000</v>
      </c>
    </row>
    <row r="10" spans="1:4" ht="24.75" customHeight="1" x14ac:dyDescent="0.25">
      <c r="A10" s="299" t="s">
        <v>93</v>
      </c>
      <c r="B10" s="315">
        <v>3</v>
      </c>
      <c r="C10" s="301">
        <v>542</v>
      </c>
      <c r="D10" s="298">
        <v>1626</v>
      </c>
    </row>
    <row r="11" spans="1:4" ht="24.75" customHeight="1" x14ac:dyDescent="0.25">
      <c r="A11" s="299" t="s">
        <v>94</v>
      </c>
      <c r="B11" s="315">
        <v>3</v>
      </c>
      <c r="C11" s="301">
        <v>21</v>
      </c>
      <c r="D11" s="298">
        <v>63</v>
      </c>
    </row>
    <row r="12" spans="1:4" ht="24.75" customHeight="1" x14ac:dyDescent="0.25">
      <c r="A12" s="104"/>
      <c r="B12" s="275"/>
      <c r="C12" s="105"/>
      <c r="D12" s="105"/>
    </row>
    <row r="13" spans="1:4" ht="24.75" customHeight="1" x14ac:dyDescent="0.25">
      <c r="A13" s="104"/>
      <c r="B13" s="275"/>
      <c r="C13" s="105"/>
      <c r="D13" s="105"/>
    </row>
    <row r="14" spans="1:4" ht="24.75" customHeight="1" x14ac:dyDescent="0.25">
      <c r="A14" s="104"/>
      <c r="B14" s="275"/>
      <c r="C14" s="105"/>
      <c r="D14" s="105"/>
    </row>
    <row r="15" spans="1:4" ht="24.75" customHeight="1" x14ac:dyDescent="0.25">
      <c r="A15" s="104"/>
      <c r="B15" s="275"/>
      <c r="C15" s="105"/>
      <c r="D15" s="105"/>
    </row>
    <row r="16" spans="1:4" ht="24.75" customHeight="1" x14ac:dyDescent="0.25">
      <c r="A16" s="104"/>
      <c r="B16" s="275"/>
      <c r="C16" s="105"/>
      <c r="D16" s="105"/>
    </row>
    <row r="17" spans="1:4" ht="24.75" customHeight="1" x14ac:dyDescent="0.25">
      <c r="A17" s="104"/>
      <c r="B17" s="275"/>
      <c r="C17" s="105"/>
      <c r="D17" s="105"/>
    </row>
    <row r="18" spans="1:4" ht="24.75" customHeight="1" x14ac:dyDescent="0.25">
      <c r="A18" s="109" t="s">
        <v>0</v>
      </c>
      <c r="B18" s="276" t="s">
        <v>15</v>
      </c>
      <c r="C18" s="110"/>
      <c r="D18" s="111">
        <v>62779</v>
      </c>
    </row>
    <row r="19" spans="1:4" ht="24.75" customHeight="1" x14ac:dyDescent="0.2"/>
    <row r="20" spans="1:4" ht="24.75" customHeight="1" x14ac:dyDescent="0.2"/>
    <row r="21" spans="1:4" ht="24.75" customHeight="1" x14ac:dyDescent="0.2"/>
  </sheetData>
  <phoneticPr fontId="43" type="noConversion"/>
  <pageMargins left="1.1811023622047201" right="0.78740157480314998" top="1.9685039370078701" bottom="1.1811023622047201" header="1.5748031496063" footer="0.31496062992126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view="pageBreakPreview" zoomScale="85" zoomScaleSheetLayoutView="85" workbookViewId="0">
      <pane xSplit="3" ySplit="3" topLeftCell="H4" activePane="bottomRight" state="frozen"/>
      <selection activeCell="C12" sqref="C12"/>
      <selection pane="topRight" activeCell="C12" sqref="C12"/>
      <selection pane="bottomLeft" activeCell="C12" sqref="C12"/>
      <selection pane="bottomRight" activeCell="N1" sqref="N1"/>
    </sheetView>
  </sheetViews>
  <sheetFormatPr defaultColWidth="8.5546875" defaultRowHeight="15" x14ac:dyDescent="0.2"/>
  <cols>
    <col min="1" max="1" width="20.44140625" customWidth="1"/>
    <col min="2" max="2" width="8.109375" bestFit="1" customWidth="1"/>
    <col min="3" max="26" width="7.6640625" customWidth="1"/>
  </cols>
  <sheetData>
    <row r="1" spans="1:28" ht="15.75" x14ac:dyDescent="0.25">
      <c r="A1" s="53" t="s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276</v>
      </c>
    </row>
    <row r="2" spans="1:28" ht="15.75" x14ac:dyDescent="0.25">
      <c r="A2" s="56" t="s">
        <v>121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8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8" x14ac:dyDescent="0.2">
      <c r="A4" s="140" t="s">
        <v>148</v>
      </c>
      <c r="B4" s="24">
        <v>1682.004860960885</v>
      </c>
      <c r="C4" s="25">
        <v>29.634860833333335</v>
      </c>
      <c r="D4" s="25">
        <v>34.150472675000003</v>
      </c>
      <c r="E4" s="25">
        <v>38.674761468416669</v>
      </c>
      <c r="F4" s="25">
        <v>43.207813983100834</v>
      </c>
      <c r="G4" s="25">
        <v>47.749717856265178</v>
      </c>
      <c r="H4" s="25">
        <v>52.457509101494495</v>
      </c>
      <c r="I4" s="25">
        <v>57.017382117509442</v>
      </c>
      <c r="J4" s="25">
        <v>61.586374697017867</v>
      </c>
      <c r="K4" s="25">
        <v>66.164578035654714</v>
      </c>
      <c r="L4" s="25">
        <v>70.752084241011261</v>
      </c>
      <c r="M4" s="25">
        <v>75.505933841754711</v>
      </c>
      <c r="N4" s="25">
        <v>80.112325796838931</v>
      </c>
      <c r="O4" s="25">
        <v>69.555027921473965</v>
      </c>
      <c r="P4" s="25">
        <v>70.558875966223383</v>
      </c>
      <c r="Q4" s="25">
        <v>72.122932106614968</v>
      </c>
      <c r="R4" s="25">
        <v>74.582980017648978</v>
      </c>
      <c r="S4" s="25">
        <v>85.347908436929174</v>
      </c>
      <c r="T4" s="25">
        <v>89.411810400482111</v>
      </c>
      <c r="U4" s="25">
        <v>95.11495754881561</v>
      </c>
      <c r="V4" s="25">
        <v>102.89719540849751</v>
      </c>
      <c r="W4" s="25">
        <v>98.318992069860656</v>
      </c>
      <c r="X4" s="25">
        <v>93.731485864504108</v>
      </c>
      <c r="Y4" s="25">
        <v>88.977636263760658</v>
      </c>
      <c r="Z4" s="25">
        <v>84.371244308676452</v>
      </c>
      <c r="AA4" s="2"/>
      <c r="AB4" s="2"/>
    </row>
    <row r="5" spans="1:28" x14ac:dyDescent="0.2">
      <c r="A5" s="27" t="s">
        <v>149</v>
      </c>
      <c r="B5" s="24">
        <v>313.8950000000001</v>
      </c>
      <c r="C5" s="25">
        <v>12.555800000000001</v>
      </c>
      <c r="D5" s="25">
        <v>12.555800000000001</v>
      </c>
      <c r="E5" s="25">
        <v>12.555800000000001</v>
      </c>
      <c r="F5" s="25">
        <v>12.555800000000001</v>
      </c>
      <c r="G5" s="25">
        <v>12.555800000000001</v>
      </c>
      <c r="H5" s="25">
        <v>12.555800000000001</v>
      </c>
      <c r="I5" s="25">
        <v>12.555800000000001</v>
      </c>
      <c r="J5" s="25">
        <v>12.555800000000001</v>
      </c>
      <c r="K5" s="25">
        <v>12.555800000000001</v>
      </c>
      <c r="L5" s="25">
        <v>12.555800000000001</v>
      </c>
      <c r="M5" s="25">
        <v>12.555800000000001</v>
      </c>
      <c r="N5" s="25">
        <v>12.555800000000001</v>
      </c>
      <c r="O5" s="25">
        <v>12.555800000000001</v>
      </c>
      <c r="P5" s="25">
        <v>12.555800000000001</v>
      </c>
      <c r="Q5" s="25">
        <v>12.555800000000001</v>
      </c>
      <c r="R5" s="25">
        <v>12.555800000000001</v>
      </c>
      <c r="S5" s="25">
        <v>12.555800000000001</v>
      </c>
      <c r="T5" s="25">
        <v>12.555800000000001</v>
      </c>
      <c r="U5" s="25">
        <v>12.555800000000001</v>
      </c>
      <c r="V5" s="25">
        <v>12.555800000000001</v>
      </c>
      <c r="W5" s="25">
        <v>15.694750000000001</v>
      </c>
      <c r="X5" s="25">
        <v>15.694750000000001</v>
      </c>
      <c r="Y5" s="25">
        <v>15.694750000000001</v>
      </c>
      <c r="Z5" s="25">
        <v>15.694750000000001</v>
      </c>
      <c r="AA5" s="2"/>
      <c r="AB5" s="2"/>
    </row>
    <row r="6" spans="1:28" x14ac:dyDescent="0.2">
      <c r="A6" s="27" t="s">
        <v>0</v>
      </c>
      <c r="B6" s="26">
        <v>1995.8998609608852</v>
      </c>
      <c r="C6" s="26">
        <v>42.190660833333339</v>
      </c>
      <c r="D6" s="26">
        <v>46.706272675000008</v>
      </c>
      <c r="E6" s="26">
        <v>51.230561468416667</v>
      </c>
      <c r="F6" s="26">
        <v>55.763613983100839</v>
      </c>
      <c r="G6" s="26">
        <v>60.305517856265183</v>
      </c>
      <c r="H6" s="26">
        <v>65.013309101494499</v>
      </c>
      <c r="I6" s="26">
        <v>69.573182117509447</v>
      </c>
      <c r="J6" s="26">
        <v>74.142174697017865</v>
      </c>
      <c r="K6" s="26">
        <v>78.720378035654718</v>
      </c>
      <c r="L6" s="26">
        <v>83.307884241011266</v>
      </c>
      <c r="M6" s="26">
        <v>88.061733841754716</v>
      </c>
      <c r="N6" s="26">
        <v>92.668125796838936</v>
      </c>
      <c r="O6" s="26">
        <v>82.11082792147397</v>
      </c>
      <c r="P6" s="26">
        <v>83.114675966223388</v>
      </c>
      <c r="Q6" s="26">
        <v>84.678732106614973</v>
      </c>
      <c r="R6" s="26">
        <v>87.138780017648983</v>
      </c>
      <c r="S6" s="26">
        <v>97.903708436929179</v>
      </c>
      <c r="T6" s="26">
        <v>101.96761040048212</v>
      </c>
      <c r="U6" s="26">
        <v>107.67075754881562</v>
      </c>
      <c r="V6" s="26">
        <v>115.45299540849751</v>
      </c>
      <c r="W6" s="26">
        <v>114.01374206986065</v>
      </c>
      <c r="X6" s="26">
        <v>109.42623586450411</v>
      </c>
      <c r="Y6" s="26">
        <v>104.67238626376066</v>
      </c>
      <c r="Z6" s="26">
        <v>100.06599430867645</v>
      </c>
      <c r="AA6" s="2"/>
      <c r="AB6" s="2"/>
    </row>
    <row r="7" spans="1:28" x14ac:dyDescent="0.2">
      <c r="A7" s="48"/>
      <c r="B7" s="63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2"/>
      <c r="Y7" s="2"/>
      <c r="Z7" s="2"/>
      <c r="AA7" s="2"/>
      <c r="AB7" s="2"/>
    </row>
    <row r="8" spans="1:28" ht="13.5" customHeight="1" x14ac:dyDescent="0.2">
      <c r="A8" s="45" t="s">
        <v>21</v>
      </c>
      <c r="B8" s="6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2"/>
      <c r="Y8" s="2"/>
      <c r="Z8" s="2"/>
      <c r="AA8" s="2"/>
      <c r="AB8" s="2"/>
    </row>
    <row r="9" spans="1:28" ht="13.5" customHeight="1" x14ac:dyDescent="0.2">
      <c r="A9" s="22" t="s">
        <v>212</v>
      </c>
      <c r="B9" s="24">
        <v>1871.5016970322765</v>
      </c>
      <c r="C9" s="46">
        <v>355.61833000000001</v>
      </c>
      <c r="D9" s="46">
        <v>54.187342100000002</v>
      </c>
      <c r="E9" s="46">
        <v>54.291465521000006</v>
      </c>
      <c r="F9" s="46">
        <v>54.396630176209996</v>
      </c>
      <c r="G9" s="46">
        <v>54.502846477972106</v>
      </c>
      <c r="H9" s="46">
        <v>56.493494942751823</v>
      </c>
      <c r="I9" s="46">
        <v>54.718476192179338</v>
      </c>
      <c r="J9" s="46">
        <v>54.827910954101135</v>
      </c>
      <c r="K9" s="46">
        <v>54.93844006364214</v>
      </c>
      <c r="L9" s="46">
        <v>55.050074464278566</v>
      </c>
      <c r="M9" s="46">
        <v>57.046195208921347</v>
      </c>
      <c r="N9" s="46">
        <v>55.276703461010563</v>
      </c>
      <c r="O9" s="46">
        <v>228.93075549562064</v>
      </c>
      <c r="P9" s="46">
        <v>60.714058750576875</v>
      </c>
      <c r="Q9" s="46">
        <v>60.883449338082642</v>
      </c>
      <c r="R9" s="46">
        <v>62.937903831463466</v>
      </c>
      <c r="S9" s="46">
        <v>61.227329169778109</v>
      </c>
      <c r="T9" s="46">
        <v>61.40185246147589</v>
      </c>
      <c r="U9" s="46">
        <v>61.578120986090646</v>
      </c>
      <c r="V9" s="46">
        <v>61.756152195951557</v>
      </c>
      <c r="W9" s="46">
        <v>63.819333717911064</v>
      </c>
      <c r="X9" s="46">
        <v>62.117573355090173</v>
      </c>
      <c r="Y9" s="46">
        <v>62.300999088641078</v>
      </c>
      <c r="Z9" s="46">
        <v>62.486259079527493</v>
      </c>
      <c r="AA9" s="2"/>
      <c r="AB9" s="2"/>
    </row>
    <row r="10" spans="1:28" ht="13.5" customHeight="1" x14ac:dyDescent="0.2">
      <c r="A10" s="22" t="s">
        <v>198</v>
      </c>
      <c r="B10" s="24">
        <v>313.89500000000004</v>
      </c>
      <c r="C10" s="46">
        <v>62.779000000000003</v>
      </c>
      <c r="D10" s="46">
        <v>0</v>
      </c>
      <c r="E10" s="46">
        <v>0</v>
      </c>
      <c r="F10" s="46">
        <v>0</v>
      </c>
      <c r="G10" s="46">
        <v>0</v>
      </c>
      <c r="H10" s="46">
        <v>62.779000000000003</v>
      </c>
      <c r="I10" s="46">
        <v>0</v>
      </c>
      <c r="J10" s="46">
        <v>0</v>
      </c>
      <c r="K10" s="46">
        <v>0</v>
      </c>
      <c r="L10" s="46">
        <v>0</v>
      </c>
      <c r="M10" s="46">
        <v>62.779000000000003</v>
      </c>
      <c r="N10" s="46">
        <v>0</v>
      </c>
      <c r="O10" s="46">
        <v>0</v>
      </c>
      <c r="P10" s="46">
        <v>0</v>
      </c>
      <c r="Q10" s="46">
        <v>0</v>
      </c>
      <c r="R10" s="46">
        <v>62.779000000000003</v>
      </c>
      <c r="S10" s="46">
        <v>0</v>
      </c>
      <c r="T10" s="46">
        <v>0</v>
      </c>
      <c r="U10" s="46">
        <v>0</v>
      </c>
      <c r="V10" s="46">
        <v>0</v>
      </c>
      <c r="W10" s="46">
        <v>62.779000000000003</v>
      </c>
      <c r="X10" s="46">
        <v>0</v>
      </c>
      <c r="Y10" s="46">
        <v>0</v>
      </c>
      <c r="Z10" s="46">
        <v>0</v>
      </c>
      <c r="AA10" s="2"/>
      <c r="AB10" s="2"/>
    </row>
    <row r="11" spans="1:28" ht="13.5" customHeight="1" x14ac:dyDescent="0.2">
      <c r="A11" s="27" t="s">
        <v>0</v>
      </c>
      <c r="B11" s="47">
        <v>2185.3966970322767</v>
      </c>
      <c r="C11" s="47">
        <v>418.39733000000001</v>
      </c>
      <c r="D11" s="47">
        <v>54.187342100000002</v>
      </c>
      <c r="E11" s="47">
        <v>54.291465521000006</v>
      </c>
      <c r="F11" s="47">
        <v>54.396630176209996</v>
      </c>
      <c r="G11" s="47">
        <v>54.502846477972106</v>
      </c>
      <c r="H11" s="47">
        <v>119.27249494275182</v>
      </c>
      <c r="I11" s="47">
        <v>54.718476192179338</v>
      </c>
      <c r="J11" s="47">
        <v>54.827910954101135</v>
      </c>
      <c r="K11" s="47">
        <v>54.93844006364214</v>
      </c>
      <c r="L11" s="47">
        <v>55.050074464278566</v>
      </c>
      <c r="M11" s="47">
        <v>119.82519520892134</v>
      </c>
      <c r="N11" s="47">
        <v>55.276703461010563</v>
      </c>
      <c r="O11" s="47">
        <v>228.93075549562064</v>
      </c>
      <c r="P11" s="47">
        <v>60.714058750576875</v>
      </c>
      <c r="Q11" s="47">
        <v>60.883449338082642</v>
      </c>
      <c r="R11" s="47">
        <v>125.71690383146347</v>
      </c>
      <c r="S11" s="47">
        <v>61.227329169778109</v>
      </c>
      <c r="T11" s="47">
        <v>61.40185246147589</v>
      </c>
      <c r="U11" s="47">
        <v>61.578120986090646</v>
      </c>
      <c r="V11" s="47">
        <v>61.756152195951557</v>
      </c>
      <c r="W11" s="47">
        <v>126.59833371791106</v>
      </c>
      <c r="X11" s="47">
        <v>62.117573355090173</v>
      </c>
      <c r="Y11" s="47">
        <v>62.300999088641078</v>
      </c>
      <c r="Z11" s="47">
        <v>62.486259079527493</v>
      </c>
      <c r="AA11" s="2"/>
      <c r="AB11" s="2"/>
    </row>
    <row r="12" spans="1:28" ht="13.5" customHeight="1" x14ac:dyDescent="0.2">
      <c r="A12" s="45"/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2"/>
      <c r="Y12" s="2"/>
      <c r="Z12" s="2"/>
      <c r="AA12" s="2"/>
      <c r="AB12" s="2"/>
    </row>
    <row r="13" spans="1:28" ht="13.5" customHeight="1" x14ac:dyDescent="0.2">
      <c r="A13" s="140" t="s">
        <v>148</v>
      </c>
      <c r="B13" s="141"/>
      <c r="C13" s="113">
        <v>12</v>
      </c>
      <c r="D13" s="113">
        <v>12</v>
      </c>
      <c r="E13" s="113">
        <v>12</v>
      </c>
      <c r="F13" s="113">
        <v>12</v>
      </c>
      <c r="G13" s="113">
        <v>12</v>
      </c>
      <c r="H13" s="113">
        <v>12</v>
      </c>
      <c r="I13" s="113">
        <v>12</v>
      </c>
      <c r="J13" s="113">
        <v>12</v>
      </c>
      <c r="K13" s="113">
        <v>12</v>
      </c>
      <c r="L13" s="113">
        <v>12</v>
      </c>
      <c r="M13" s="113">
        <v>12</v>
      </c>
      <c r="N13" s="113">
        <v>12</v>
      </c>
      <c r="O13" s="113">
        <v>12</v>
      </c>
      <c r="P13" s="113">
        <v>11</v>
      </c>
      <c r="Q13" s="113">
        <v>10</v>
      </c>
      <c r="R13" s="113">
        <v>9</v>
      </c>
      <c r="S13" s="113">
        <v>4</v>
      </c>
      <c r="T13" s="113">
        <v>7</v>
      </c>
      <c r="U13" s="113">
        <v>6</v>
      </c>
      <c r="V13" s="113">
        <v>5</v>
      </c>
      <c r="W13" s="113">
        <v>4</v>
      </c>
      <c r="X13" s="113">
        <v>3</v>
      </c>
      <c r="Y13" s="113">
        <v>2</v>
      </c>
      <c r="Z13" s="113">
        <v>1</v>
      </c>
      <c r="AA13" s="2"/>
      <c r="AB13" s="2"/>
    </row>
    <row r="14" spans="1:28" ht="13.5" customHeight="1" x14ac:dyDescent="0.2">
      <c r="A14" s="50" t="s">
        <v>0</v>
      </c>
      <c r="B14" s="49">
        <v>1871.5016970322765</v>
      </c>
      <c r="C14" s="44">
        <v>355.61833000000001</v>
      </c>
      <c r="D14" s="44">
        <v>54.187342100000002</v>
      </c>
      <c r="E14" s="44">
        <v>54.291465521000006</v>
      </c>
      <c r="F14" s="44">
        <v>54.396630176209996</v>
      </c>
      <c r="G14" s="44">
        <v>54.502846477972106</v>
      </c>
      <c r="H14" s="44">
        <v>56.493494942751823</v>
      </c>
      <c r="I14" s="44">
        <v>54.718476192179338</v>
      </c>
      <c r="J14" s="44">
        <v>54.827910954101135</v>
      </c>
      <c r="K14" s="44">
        <v>54.93844006364214</v>
      </c>
      <c r="L14" s="44">
        <v>55.050074464278566</v>
      </c>
      <c r="M14" s="44">
        <v>57.046195208921347</v>
      </c>
      <c r="N14" s="44">
        <v>55.276703461010563</v>
      </c>
      <c r="O14" s="44">
        <v>228.93075549562064</v>
      </c>
      <c r="P14" s="44">
        <v>60.714058750576875</v>
      </c>
      <c r="Q14" s="44">
        <v>60.883449338082642</v>
      </c>
      <c r="R14" s="44">
        <v>62.937903831463466</v>
      </c>
      <c r="S14" s="44">
        <v>61.227329169778109</v>
      </c>
      <c r="T14" s="44">
        <v>61.40185246147589</v>
      </c>
      <c r="U14" s="44">
        <v>61.578120986090646</v>
      </c>
      <c r="V14" s="44">
        <v>61.756152195951557</v>
      </c>
      <c r="W14" s="44">
        <v>63.819333717911064</v>
      </c>
      <c r="X14" s="44">
        <v>62.117573355090173</v>
      </c>
      <c r="Y14" s="44">
        <v>62.300999088641078</v>
      </c>
      <c r="Z14" s="44">
        <v>62.486259079527493</v>
      </c>
      <c r="AA14" s="2"/>
      <c r="AB14" s="2"/>
    </row>
    <row r="15" spans="1:28" ht="13.5" customHeight="1" x14ac:dyDescent="0.2">
      <c r="A15" s="22" t="s">
        <v>128</v>
      </c>
      <c r="B15" s="24">
        <v>355.61833000000001</v>
      </c>
      <c r="C15" s="25">
        <v>29.634860833333335</v>
      </c>
      <c r="D15" s="25">
        <v>29.634860833333335</v>
      </c>
      <c r="E15" s="25">
        <v>29.634860833333335</v>
      </c>
      <c r="F15" s="25">
        <v>29.634860833333335</v>
      </c>
      <c r="G15" s="25">
        <v>29.634860833333335</v>
      </c>
      <c r="H15" s="25">
        <v>29.634860833333335</v>
      </c>
      <c r="I15" s="25">
        <v>29.634860833333335</v>
      </c>
      <c r="J15" s="25">
        <v>29.634860833333335</v>
      </c>
      <c r="K15" s="25">
        <v>29.634860833333335</v>
      </c>
      <c r="L15" s="25">
        <v>29.634860833333335</v>
      </c>
      <c r="M15" s="25">
        <v>29.634860833333335</v>
      </c>
      <c r="N15" s="25">
        <v>29.634860833333335</v>
      </c>
      <c r="O15" s="25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"/>
      <c r="AB15" s="2"/>
    </row>
    <row r="16" spans="1:28" ht="13.5" customHeight="1" x14ac:dyDescent="0.2">
      <c r="A16" s="22" t="s">
        <v>129</v>
      </c>
      <c r="B16" s="24">
        <v>54.187342100000016</v>
      </c>
      <c r="C16" s="22"/>
      <c r="D16" s="25">
        <v>4.5156118416666668</v>
      </c>
      <c r="E16" s="25">
        <v>4.5156118416666668</v>
      </c>
      <c r="F16" s="25">
        <v>4.5156118416666668</v>
      </c>
      <c r="G16" s="25">
        <v>4.5156118416666668</v>
      </c>
      <c r="H16" s="25">
        <v>4.5156118416666668</v>
      </c>
      <c r="I16" s="25">
        <v>4.5156118416666668</v>
      </c>
      <c r="J16" s="25">
        <v>4.5156118416666668</v>
      </c>
      <c r="K16" s="25">
        <v>4.5156118416666668</v>
      </c>
      <c r="L16" s="25">
        <v>4.5156118416666668</v>
      </c>
      <c r="M16" s="25">
        <v>4.5156118416666668</v>
      </c>
      <c r="N16" s="25">
        <v>4.5156118416666668</v>
      </c>
      <c r="O16" s="25">
        <v>4.5156118416666668</v>
      </c>
      <c r="P16" s="25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"/>
      <c r="AB16" s="2"/>
    </row>
    <row r="17" spans="1:28" ht="13.5" customHeight="1" x14ac:dyDescent="0.2">
      <c r="A17" s="22" t="s">
        <v>130</v>
      </c>
      <c r="B17" s="24">
        <v>54.291465520999999</v>
      </c>
      <c r="C17" s="22"/>
      <c r="D17" s="25"/>
      <c r="E17" s="25">
        <v>4.5242887934166669</v>
      </c>
      <c r="F17" s="25">
        <v>4.5242887934166669</v>
      </c>
      <c r="G17" s="25">
        <v>4.5242887934166669</v>
      </c>
      <c r="H17" s="25">
        <v>4.5242887934166669</v>
      </c>
      <c r="I17" s="25">
        <v>4.5242887934166669</v>
      </c>
      <c r="J17" s="25">
        <v>4.5242887934166669</v>
      </c>
      <c r="K17" s="25">
        <v>4.5242887934166669</v>
      </c>
      <c r="L17" s="25">
        <v>4.5242887934166669</v>
      </c>
      <c r="M17" s="25">
        <v>4.5242887934166669</v>
      </c>
      <c r="N17" s="25">
        <v>4.5242887934166669</v>
      </c>
      <c r="O17" s="25">
        <v>4.5242887934166669</v>
      </c>
      <c r="P17" s="25">
        <v>4.5242887934166669</v>
      </c>
      <c r="Q17" s="25"/>
      <c r="R17" s="22"/>
      <c r="S17" s="22"/>
      <c r="T17" s="22"/>
      <c r="U17" s="22"/>
      <c r="V17" s="22"/>
      <c r="W17" s="22"/>
      <c r="X17" s="22"/>
      <c r="Y17" s="22"/>
      <c r="Z17" s="22"/>
      <c r="AA17" s="2"/>
      <c r="AB17" s="2"/>
    </row>
    <row r="18" spans="1:28" ht="13.5" customHeight="1" x14ac:dyDescent="0.2">
      <c r="A18" s="22" t="s">
        <v>131</v>
      </c>
      <c r="B18" s="24">
        <v>54.396630176209989</v>
      </c>
      <c r="C18" s="22"/>
      <c r="D18" s="22"/>
      <c r="E18" s="22"/>
      <c r="F18" s="25">
        <v>4.533052514684166</v>
      </c>
      <c r="G18" s="25">
        <v>4.533052514684166</v>
      </c>
      <c r="H18" s="25">
        <v>4.533052514684166</v>
      </c>
      <c r="I18" s="25">
        <v>4.533052514684166</v>
      </c>
      <c r="J18" s="25">
        <v>4.533052514684166</v>
      </c>
      <c r="K18" s="25">
        <v>4.533052514684166</v>
      </c>
      <c r="L18" s="25">
        <v>4.533052514684166</v>
      </c>
      <c r="M18" s="25">
        <v>4.533052514684166</v>
      </c>
      <c r="N18" s="25">
        <v>4.533052514684166</v>
      </c>
      <c r="O18" s="25">
        <v>4.533052514684166</v>
      </c>
      <c r="P18" s="25">
        <v>4.533052514684166</v>
      </c>
      <c r="Q18" s="25">
        <v>4.533052514684166</v>
      </c>
      <c r="R18" s="25"/>
      <c r="S18" s="25"/>
      <c r="T18" s="25"/>
      <c r="U18" s="25"/>
      <c r="V18" s="25"/>
      <c r="W18" s="25"/>
      <c r="X18" s="25"/>
      <c r="Y18" s="25"/>
      <c r="Z18" s="25"/>
      <c r="AA18" s="2"/>
      <c r="AB18" s="2"/>
    </row>
    <row r="19" spans="1:28" ht="13.5" customHeight="1" x14ac:dyDescent="0.2">
      <c r="A19" s="22" t="s">
        <v>132</v>
      </c>
      <c r="B19" s="24">
        <v>54.50284647797212</v>
      </c>
      <c r="C19" s="22"/>
      <c r="D19" s="22"/>
      <c r="E19" s="22"/>
      <c r="F19" s="22"/>
      <c r="G19" s="25">
        <v>4.5419038731643422</v>
      </c>
      <c r="H19" s="25">
        <v>4.5419038731643422</v>
      </c>
      <c r="I19" s="25">
        <v>4.5419038731643422</v>
      </c>
      <c r="J19" s="25">
        <v>4.5419038731643422</v>
      </c>
      <c r="K19" s="25">
        <v>4.5419038731643422</v>
      </c>
      <c r="L19" s="25">
        <v>4.5419038731643422</v>
      </c>
      <c r="M19" s="25">
        <v>4.5419038731643422</v>
      </c>
      <c r="N19" s="25">
        <v>4.5419038731643422</v>
      </c>
      <c r="O19" s="25">
        <v>4.5419038731643422</v>
      </c>
      <c r="P19" s="25">
        <v>4.5419038731643422</v>
      </c>
      <c r="Q19" s="25">
        <v>4.5419038731643422</v>
      </c>
      <c r="R19" s="25">
        <v>4.5419038731643422</v>
      </c>
      <c r="S19" s="25"/>
      <c r="T19" s="25"/>
      <c r="U19" s="25"/>
      <c r="V19" s="25"/>
      <c r="W19" s="25"/>
      <c r="X19" s="25"/>
      <c r="Y19" s="25"/>
      <c r="Z19" s="25"/>
      <c r="AA19" s="2"/>
      <c r="AB19" s="2"/>
    </row>
    <row r="20" spans="1:28" ht="13.5" customHeight="1" x14ac:dyDescent="0.2">
      <c r="A20" s="22" t="s">
        <v>133</v>
      </c>
      <c r="B20" s="24">
        <v>56.493494942751816</v>
      </c>
      <c r="C20" s="22"/>
      <c r="D20" s="22"/>
      <c r="E20" s="22"/>
      <c r="F20" s="22"/>
      <c r="G20" s="22"/>
      <c r="H20" s="25">
        <v>4.7077912452293189</v>
      </c>
      <c r="I20" s="25">
        <v>4.7077912452293189</v>
      </c>
      <c r="J20" s="25">
        <v>4.7077912452293189</v>
      </c>
      <c r="K20" s="25">
        <v>4.7077912452293189</v>
      </c>
      <c r="L20" s="25">
        <v>4.7077912452293189</v>
      </c>
      <c r="M20" s="25">
        <v>4.7077912452293189</v>
      </c>
      <c r="N20" s="25">
        <v>4.7077912452293189</v>
      </c>
      <c r="O20" s="25">
        <v>4.7077912452293189</v>
      </c>
      <c r="P20" s="25">
        <v>4.7077912452293189</v>
      </c>
      <c r="Q20" s="25">
        <v>4.7077912452293189</v>
      </c>
      <c r="R20" s="25">
        <v>4.7077912452293189</v>
      </c>
      <c r="S20" s="25">
        <v>4.7077912452293189</v>
      </c>
      <c r="T20" s="25"/>
      <c r="U20" s="25"/>
      <c r="V20" s="25"/>
      <c r="W20" s="25"/>
      <c r="X20" s="25"/>
      <c r="Y20" s="25"/>
      <c r="Z20" s="25"/>
      <c r="AA20" s="2"/>
      <c r="AB20" s="2"/>
    </row>
    <row r="21" spans="1:28" ht="13.5" customHeight="1" x14ac:dyDescent="0.2">
      <c r="A21" s="22" t="s">
        <v>134</v>
      </c>
      <c r="B21" s="24">
        <v>54.718476192179345</v>
      </c>
      <c r="C21" s="22"/>
      <c r="D21" s="22"/>
      <c r="E21" s="22"/>
      <c r="F21" s="22"/>
      <c r="G21" s="22"/>
      <c r="H21" s="22"/>
      <c r="I21" s="25">
        <v>4.5598730160149445</v>
      </c>
      <c r="J21" s="25">
        <v>4.5598730160149445</v>
      </c>
      <c r="K21" s="25">
        <v>4.5598730160149445</v>
      </c>
      <c r="L21" s="25">
        <v>4.5598730160149445</v>
      </c>
      <c r="M21" s="25">
        <v>4.5598730160149445</v>
      </c>
      <c r="N21" s="25">
        <v>4.5598730160149445</v>
      </c>
      <c r="O21" s="25">
        <v>4.5598730160149445</v>
      </c>
      <c r="P21" s="25">
        <v>4.5598730160149445</v>
      </c>
      <c r="Q21" s="25">
        <v>4.5598730160149445</v>
      </c>
      <c r="R21" s="25">
        <v>4.5598730160149445</v>
      </c>
      <c r="S21" s="25">
        <v>4.5598730160149445</v>
      </c>
      <c r="T21" s="25">
        <v>4.5598730160149445</v>
      </c>
      <c r="U21" s="25"/>
      <c r="V21" s="25"/>
      <c r="W21" s="25"/>
      <c r="X21" s="25"/>
      <c r="Y21" s="25"/>
      <c r="Z21" s="25"/>
      <c r="AA21" s="2"/>
      <c r="AB21" s="2"/>
    </row>
    <row r="22" spans="1:28" ht="13.5" customHeight="1" x14ac:dyDescent="0.2">
      <c r="A22" s="22" t="s">
        <v>135</v>
      </c>
      <c r="B22" s="24">
        <v>54.827910954101121</v>
      </c>
      <c r="C22" s="22"/>
      <c r="D22" s="22"/>
      <c r="E22" s="22"/>
      <c r="F22" s="22"/>
      <c r="G22" s="22"/>
      <c r="H22" s="22"/>
      <c r="I22" s="22"/>
      <c r="J22" s="25">
        <v>4.5689925795084276</v>
      </c>
      <c r="K22" s="25">
        <v>4.5689925795084276</v>
      </c>
      <c r="L22" s="25">
        <v>4.5689925795084276</v>
      </c>
      <c r="M22" s="25">
        <v>4.5689925795084276</v>
      </c>
      <c r="N22" s="25">
        <v>4.5689925795084276</v>
      </c>
      <c r="O22" s="25">
        <v>4.5689925795084276</v>
      </c>
      <c r="P22" s="25">
        <v>4.5689925795084276</v>
      </c>
      <c r="Q22" s="25">
        <v>4.5689925795084276</v>
      </c>
      <c r="R22" s="25">
        <v>4.5689925795084276</v>
      </c>
      <c r="S22" s="25">
        <v>4.5689925795084276</v>
      </c>
      <c r="T22" s="25">
        <v>4.5689925795084276</v>
      </c>
      <c r="U22" s="25">
        <v>4.5689925795084276</v>
      </c>
      <c r="V22" s="25"/>
      <c r="W22" s="25"/>
      <c r="X22" s="25"/>
      <c r="Y22" s="25"/>
      <c r="Z22" s="25"/>
      <c r="AA22" s="2"/>
      <c r="AB22" s="2"/>
    </row>
    <row r="23" spans="1:28" ht="13.5" customHeight="1" x14ac:dyDescent="0.2">
      <c r="A23" s="22" t="s">
        <v>136</v>
      </c>
      <c r="B23" s="24">
        <v>54.938440063642155</v>
      </c>
      <c r="C23" s="22"/>
      <c r="D23" s="22"/>
      <c r="E23" s="22"/>
      <c r="F23" s="22"/>
      <c r="G23" s="22"/>
      <c r="H23" s="22"/>
      <c r="I23" s="22"/>
      <c r="J23" s="22"/>
      <c r="K23" s="25">
        <v>4.578203338636845</v>
      </c>
      <c r="L23" s="25">
        <v>4.578203338636845</v>
      </c>
      <c r="M23" s="25">
        <v>4.578203338636845</v>
      </c>
      <c r="N23" s="25">
        <v>4.578203338636845</v>
      </c>
      <c r="O23" s="25">
        <v>4.578203338636845</v>
      </c>
      <c r="P23" s="25">
        <v>4.578203338636845</v>
      </c>
      <c r="Q23" s="25">
        <v>4.578203338636845</v>
      </c>
      <c r="R23" s="25">
        <v>4.578203338636845</v>
      </c>
      <c r="S23" s="25">
        <v>4.578203338636845</v>
      </c>
      <c r="T23" s="25">
        <v>4.578203338636845</v>
      </c>
      <c r="U23" s="25">
        <v>4.578203338636845</v>
      </c>
      <c r="V23" s="25">
        <v>4.578203338636845</v>
      </c>
      <c r="W23" s="25"/>
      <c r="X23" s="25"/>
      <c r="Y23" s="25"/>
      <c r="Z23" s="25"/>
      <c r="AA23" s="2"/>
      <c r="AB23" s="2"/>
    </row>
    <row r="24" spans="1:28" ht="13.5" customHeight="1" x14ac:dyDescent="0.2">
      <c r="A24" s="22" t="s">
        <v>137</v>
      </c>
      <c r="B24" s="24">
        <v>55.050074464278566</v>
      </c>
      <c r="C24" s="22"/>
      <c r="D24" s="22"/>
      <c r="E24" s="22"/>
      <c r="F24" s="22"/>
      <c r="G24" s="22"/>
      <c r="H24" s="22"/>
      <c r="I24" s="22"/>
      <c r="J24" s="22"/>
      <c r="K24" s="22"/>
      <c r="L24" s="25">
        <v>4.5875062053565472</v>
      </c>
      <c r="M24" s="25">
        <v>4.5875062053565472</v>
      </c>
      <c r="N24" s="25">
        <v>4.5875062053565472</v>
      </c>
      <c r="O24" s="25">
        <v>4.5875062053565472</v>
      </c>
      <c r="P24" s="25">
        <v>4.5875062053565472</v>
      </c>
      <c r="Q24" s="25">
        <v>4.5875062053565472</v>
      </c>
      <c r="R24" s="25">
        <v>4.5875062053565472</v>
      </c>
      <c r="S24" s="25">
        <v>4.5875062053565472</v>
      </c>
      <c r="T24" s="25">
        <v>4.5875062053565472</v>
      </c>
      <c r="U24" s="25">
        <v>4.5875062053565472</v>
      </c>
      <c r="V24" s="25">
        <v>4.5875062053565472</v>
      </c>
      <c r="W24" s="25">
        <v>4.5875062053565472</v>
      </c>
      <c r="X24" s="25"/>
      <c r="Y24" s="25"/>
      <c r="Z24" s="25"/>
      <c r="AA24" s="2"/>
      <c r="AB24" s="2"/>
    </row>
    <row r="25" spans="1:28" ht="13.5" customHeight="1" x14ac:dyDescent="0.2">
      <c r="A25" s="22" t="s">
        <v>138</v>
      </c>
      <c r="B25" s="24">
        <v>57.04619520892134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5">
        <v>4.7538496007434459</v>
      </c>
      <c r="N25" s="25">
        <v>4.7538496007434459</v>
      </c>
      <c r="O25" s="25">
        <v>4.7538496007434459</v>
      </c>
      <c r="P25" s="25">
        <v>4.7538496007434459</v>
      </c>
      <c r="Q25" s="25">
        <v>4.7538496007434459</v>
      </c>
      <c r="R25" s="25">
        <v>4.7538496007434459</v>
      </c>
      <c r="S25" s="25">
        <v>4.7538496007434459</v>
      </c>
      <c r="T25" s="25">
        <v>4.7538496007434459</v>
      </c>
      <c r="U25" s="25">
        <v>4.7538496007434459</v>
      </c>
      <c r="V25" s="25">
        <v>4.7538496007434459</v>
      </c>
      <c r="W25" s="25">
        <v>4.7538496007434459</v>
      </c>
      <c r="X25" s="25">
        <v>4.7538496007434459</v>
      </c>
      <c r="Y25" s="25"/>
      <c r="Z25" s="25"/>
      <c r="AA25" s="2"/>
      <c r="AB25" s="2"/>
    </row>
    <row r="26" spans="1:28" ht="13.5" customHeight="1" x14ac:dyDescent="0.2">
      <c r="A26" s="22" t="s">
        <v>139</v>
      </c>
      <c r="B26" s="24">
        <v>55.276703461010563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>
        <v>4.6063919550842138</v>
      </c>
      <c r="O26" s="25">
        <v>4.6063919550842138</v>
      </c>
      <c r="P26" s="25">
        <v>4.6063919550842138</v>
      </c>
      <c r="Q26" s="25">
        <v>4.6063919550842138</v>
      </c>
      <c r="R26" s="25">
        <v>4.6063919550842138</v>
      </c>
      <c r="S26" s="25">
        <v>4.6063919550842138</v>
      </c>
      <c r="T26" s="25">
        <v>4.6063919550842138</v>
      </c>
      <c r="U26" s="25">
        <v>4.6063919550842138</v>
      </c>
      <c r="V26" s="25">
        <v>4.6063919550842138</v>
      </c>
      <c r="W26" s="25">
        <v>4.6063919550842138</v>
      </c>
      <c r="X26" s="25">
        <v>4.6063919550842138</v>
      </c>
      <c r="Y26" s="25">
        <v>4.6063919550842138</v>
      </c>
      <c r="Z26" s="22"/>
      <c r="AA26" s="39"/>
      <c r="AB26" s="2"/>
    </row>
    <row r="27" spans="1:28" ht="13.5" customHeight="1" x14ac:dyDescent="0.2">
      <c r="A27" s="22" t="s">
        <v>140</v>
      </c>
      <c r="B27" s="24">
        <v>228.93075549562062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>
        <v>19.077562957968386</v>
      </c>
      <c r="P27" s="25">
        <v>19.077562957968386</v>
      </c>
      <c r="Q27" s="25">
        <v>19.077562957968386</v>
      </c>
      <c r="R27" s="25">
        <v>19.077562957968386</v>
      </c>
      <c r="S27" s="25">
        <v>19.077562957968386</v>
      </c>
      <c r="T27" s="25">
        <v>19.077562957968386</v>
      </c>
      <c r="U27" s="25">
        <v>19.077562957968386</v>
      </c>
      <c r="V27" s="25">
        <v>19.077562957968386</v>
      </c>
      <c r="W27" s="25">
        <v>19.077562957968386</v>
      </c>
      <c r="X27" s="25">
        <v>19.077562957968386</v>
      </c>
      <c r="Y27" s="25">
        <v>19.077562957968386</v>
      </c>
      <c r="Z27" s="25">
        <v>19.077562957968386</v>
      </c>
      <c r="AA27" s="39"/>
      <c r="AB27" s="2"/>
    </row>
    <row r="28" spans="1:28" ht="13.5" customHeight="1" x14ac:dyDescent="0.2">
      <c r="A28" s="22" t="s">
        <v>141</v>
      </c>
      <c r="B28" s="24">
        <v>60.714058750576875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5">
        <v>5.5194598864160795</v>
      </c>
      <c r="Q28" s="25">
        <v>5.5194598864160795</v>
      </c>
      <c r="R28" s="25">
        <v>5.5194598864160795</v>
      </c>
      <c r="S28" s="25">
        <v>5.5194598864160795</v>
      </c>
      <c r="T28" s="25">
        <v>5.5194598864160795</v>
      </c>
      <c r="U28" s="25">
        <v>5.5194598864160795</v>
      </c>
      <c r="V28" s="25">
        <v>5.5194598864160795</v>
      </c>
      <c r="W28" s="25">
        <v>5.5194598864160795</v>
      </c>
      <c r="X28" s="25">
        <v>5.5194598864160795</v>
      </c>
      <c r="Y28" s="25">
        <v>5.5194598864160795</v>
      </c>
      <c r="Z28" s="25">
        <v>5.5194598864160795</v>
      </c>
      <c r="AA28" s="39"/>
      <c r="AB28" s="2"/>
    </row>
    <row r="29" spans="1:28" ht="13.5" customHeight="1" x14ac:dyDescent="0.2">
      <c r="A29" s="22" t="s">
        <v>142</v>
      </c>
      <c r="B29" s="24">
        <v>60.883449338082649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5"/>
      <c r="Q29" s="25">
        <v>6.0883449338082638</v>
      </c>
      <c r="R29" s="25">
        <v>6.0883449338082638</v>
      </c>
      <c r="S29" s="25">
        <v>6.0883449338082638</v>
      </c>
      <c r="T29" s="25">
        <v>6.0883449338082638</v>
      </c>
      <c r="U29" s="25">
        <v>6.0883449338082638</v>
      </c>
      <c r="V29" s="25">
        <v>6.0883449338082638</v>
      </c>
      <c r="W29" s="25">
        <v>6.0883449338082638</v>
      </c>
      <c r="X29" s="25">
        <v>6.0883449338082638</v>
      </c>
      <c r="Y29" s="25">
        <v>6.0883449338082638</v>
      </c>
      <c r="Z29" s="25">
        <v>6.0883449338082638</v>
      </c>
      <c r="AA29" s="39"/>
      <c r="AB29" s="2"/>
    </row>
    <row r="30" spans="1:28" ht="13.5" customHeight="1" x14ac:dyDescent="0.2">
      <c r="A30" s="22" t="s">
        <v>143</v>
      </c>
      <c r="B30" s="24">
        <v>62.937903831463458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5"/>
      <c r="Q30" s="25"/>
      <c r="R30" s="25">
        <v>6.993100425718163</v>
      </c>
      <c r="S30" s="25">
        <v>6.993100425718163</v>
      </c>
      <c r="T30" s="25">
        <v>6.993100425718163</v>
      </c>
      <c r="U30" s="25">
        <v>6.993100425718163</v>
      </c>
      <c r="V30" s="25">
        <v>6.993100425718163</v>
      </c>
      <c r="W30" s="25">
        <v>6.993100425718163</v>
      </c>
      <c r="X30" s="25">
        <v>6.993100425718163</v>
      </c>
      <c r="Y30" s="25">
        <v>6.993100425718163</v>
      </c>
      <c r="Z30" s="25">
        <v>6.993100425718163</v>
      </c>
      <c r="AA30" s="39"/>
      <c r="AB30" s="2"/>
    </row>
    <row r="31" spans="1:28" ht="13.5" customHeight="1" x14ac:dyDescent="0.2">
      <c r="A31" s="22" t="s">
        <v>144</v>
      </c>
      <c r="B31" s="24">
        <v>122.45465833955622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5"/>
      <c r="Q31" s="25"/>
      <c r="R31" s="25"/>
      <c r="S31" s="25">
        <v>15.306832292444527</v>
      </c>
      <c r="T31" s="25">
        <v>15.306832292444527</v>
      </c>
      <c r="U31" s="25">
        <v>15.306832292444527</v>
      </c>
      <c r="V31" s="25">
        <v>15.306832292444527</v>
      </c>
      <c r="W31" s="25">
        <v>15.306832292444527</v>
      </c>
      <c r="X31" s="25">
        <v>15.306832292444527</v>
      </c>
      <c r="Y31" s="25">
        <v>15.306832292444527</v>
      </c>
      <c r="Z31" s="25">
        <v>15.306832292444527</v>
      </c>
      <c r="AA31" s="39"/>
      <c r="AB31" s="2"/>
    </row>
    <row r="32" spans="1:28" ht="13.5" customHeight="1" x14ac:dyDescent="0.2">
      <c r="A32" s="22" t="s">
        <v>145</v>
      </c>
      <c r="B32" s="24">
        <v>61.401852461475883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5"/>
      <c r="Q32" s="25"/>
      <c r="R32" s="25"/>
      <c r="S32" s="25"/>
      <c r="T32" s="25">
        <v>8.7716932087822705</v>
      </c>
      <c r="U32" s="25">
        <v>8.7716932087822705</v>
      </c>
      <c r="V32" s="25">
        <v>8.7716932087822705</v>
      </c>
      <c r="W32" s="25">
        <v>8.7716932087822705</v>
      </c>
      <c r="X32" s="25">
        <v>8.7716932087822705</v>
      </c>
      <c r="Y32" s="25">
        <v>8.7716932087822705</v>
      </c>
      <c r="Z32" s="25">
        <v>8.7716932087822705</v>
      </c>
      <c r="AA32" s="39"/>
      <c r="AB32" s="2"/>
    </row>
    <row r="33" spans="1:28" ht="13.5" customHeight="1" x14ac:dyDescent="0.2">
      <c r="A33" s="22" t="s">
        <v>146</v>
      </c>
      <c r="B33" s="24">
        <v>61.578120986090646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5"/>
      <c r="Q33" s="25"/>
      <c r="R33" s="25"/>
      <c r="S33" s="25"/>
      <c r="T33" s="25"/>
      <c r="U33" s="25">
        <v>10.263020164348442</v>
      </c>
      <c r="V33" s="25">
        <v>10.263020164348442</v>
      </c>
      <c r="W33" s="25">
        <v>10.263020164348442</v>
      </c>
      <c r="X33" s="25">
        <v>10.263020164348442</v>
      </c>
      <c r="Y33" s="25">
        <v>10.263020164348442</v>
      </c>
      <c r="Z33" s="25">
        <v>10.263020164348442</v>
      </c>
      <c r="AA33" s="39"/>
      <c r="AB33" s="2"/>
    </row>
    <row r="34" spans="1:28" ht="13.5" customHeight="1" x14ac:dyDescent="0.2">
      <c r="A34" s="22" t="s">
        <v>147</v>
      </c>
      <c r="B34" s="24">
        <v>61.756152195951557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5"/>
      <c r="Q34" s="25"/>
      <c r="R34" s="25"/>
      <c r="S34" s="25"/>
      <c r="T34" s="25"/>
      <c r="U34" s="25"/>
      <c r="V34" s="25">
        <v>12.351230439190312</v>
      </c>
      <c r="W34" s="25">
        <v>12.351230439190312</v>
      </c>
      <c r="X34" s="25">
        <v>12.351230439190312</v>
      </c>
      <c r="Y34" s="25">
        <v>12.351230439190312</v>
      </c>
      <c r="Z34" s="25">
        <v>12.351230439190312</v>
      </c>
      <c r="AA34" s="39"/>
      <c r="AB34" s="2"/>
    </row>
    <row r="35" spans="1:28" ht="13.5" customHeight="1" x14ac:dyDescent="0.2">
      <c r="A35" s="22" t="s">
        <v>260</v>
      </c>
      <c r="B35" s="24">
        <v>63.819333717911064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5"/>
      <c r="Q35" s="25"/>
      <c r="R35" s="25"/>
      <c r="S35" s="25"/>
      <c r="T35" s="25"/>
      <c r="U35" s="25"/>
      <c r="V35" s="25"/>
      <c r="W35" s="25">
        <v>15.954833429477766</v>
      </c>
      <c r="X35" s="25">
        <v>15.954833429477766</v>
      </c>
      <c r="Y35" s="25">
        <v>15.954833429477766</v>
      </c>
      <c r="Z35" s="25">
        <v>15.954833429477766</v>
      </c>
      <c r="AA35" s="39"/>
      <c r="AB35" s="2"/>
    </row>
    <row r="36" spans="1:28" ht="13.5" customHeight="1" x14ac:dyDescent="0.2">
      <c r="A36" s="22" t="s">
        <v>261</v>
      </c>
      <c r="B36" s="24">
        <v>62.117573355090173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5"/>
      <c r="Q36" s="25"/>
      <c r="R36" s="25"/>
      <c r="S36" s="25"/>
      <c r="T36" s="25"/>
      <c r="U36" s="25"/>
      <c r="V36" s="25"/>
      <c r="W36" s="22"/>
      <c r="X36" s="25">
        <v>20.705857785030059</v>
      </c>
      <c r="Y36" s="25">
        <v>20.705857785030059</v>
      </c>
      <c r="Z36" s="25">
        <v>20.705857785030059</v>
      </c>
      <c r="AA36" s="39"/>
      <c r="AB36" s="2"/>
    </row>
    <row r="37" spans="1:28" ht="13.5" customHeight="1" x14ac:dyDescent="0.2">
      <c r="A37" s="22" t="s">
        <v>262</v>
      </c>
      <c r="B37" s="24">
        <v>62.300999088641078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5"/>
      <c r="Q37" s="25"/>
      <c r="R37" s="25"/>
      <c r="S37" s="25"/>
      <c r="T37" s="25"/>
      <c r="U37" s="25"/>
      <c r="V37" s="25"/>
      <c r="W37" s="22"/>
      <c r="X37" s="22"/>
      <c r="Y37" s="25">
        <v>31.150499544320539</v>
      </c>
      <c r="Z37" s="25">
        <v>31.150499544320539</v>
      </c>
      <c r="AA37" s="39"/>
      <c r="AB37" s="2"/>
    </row>
    <row r="38" spans="1:28" ht="13.5" customHeight="1" x14ac:dyDescent="0.2">
      <c r="A38" s="22" t="s">
        <v>263</v>
      </c>
      <c r="B38" s="24">
        <v>62.486259079527493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5"/>
      <c r="Q38" s="25"/>
      <c r="R38" s="25"/>
      <c r="S38" s="25"/>
      <c r="T38" s="25"/>
      <c r="U38" s="25"/>
      <c r="V38" s="25"/>
      <c r="W38" s="22"/>
      <c r="X38" s="22"/>
      <c r="Y38" s="22"/>
      <c r="Z38" s="25">
        <v>62.486259079527493</v>
      </c>
      <c r="AA38" s="39"/>
      <c r="AB38" s="2"/>
    </row>
    <row r="39" spans="1:28" ht="13.5" customHeight="1" x14ac:dyDescent="0.2">
      <c r="A39" s="22" t="s">
        <v>0</v>
      </c>
      <c r="B39" s="24">
        <v>1932.7290262020549</v>
      </c>
      <c r="C39" s="24">
        <v>29.634860833333335</v>
      </c>
      <c r="D39" s="24">
        <v>34.150472675000003</v>
      </c>
      <c r="E39" s="24">
        <v>38.674761468416669</v>
      </c>
      <c r="F39" s="24">
        <v>43.207813983100834</v>
      </c>
      <c r="G39" s="24">
        <v>47.749717856265178</v>
      </c>
      <c r="H39" s="24">
        <v>52.457509101494495</v>
      </c>
      <c r="I39" s="24">
        <v>57.017382117509442</v>
      </c>
      <c r="J39" s="24">
        <v>61.586374697017867</v>
      </c>
      <c r="K39" s="24">
        <v>66.164578035654714</v>
      </c>
      <c r="L39" s="24">
        <v>70.752084241011261</v>
      </c>
      <c r="M39" s="24">
        <v>75.505933841754711</v>
      </c>
      <c r="N39" s="24">
        <v>80.112325796838931</v>
      </c>
      <c r="O39" s="24">
        <v>69.555027921473965</v>
      </c>
      <c r="P39" s="24">
        <v>70.558875966223383</v>
      </c>
      <c r="Q39" s="24">
        <v>72.122932106614968</v>
      </c>
      <c r="R39" s="24">
        <v>74.582980017648978</v>
      </c>
      <c r="S39" s="24">
        <v>85.347908436929174</v>
      </c>
      <c r="T39" s="24">
        <v>89.411810400482111</v>
      </c>
      <c r="U39" s="24">
        <v>95.11495754881561</v>
      </c>
      <c r="V39" s="24">
        <v>102.89719540849751</v>
      </c>
      <c r="W39" s="24">
        <v>98.318992069860656</v>
      </c>
      <c r="X39" s="24">
        <v>93.731485864504108</v>
      </c>
      <c r="Y39" s="24">
        <v>88.977636263760658</v>
      </c>
      <c r="Z39" s="24">
        <v>84.371244308676452</v>
      </c>
      <c r="AA39" s="39"/>
      <c r="AB39" s="2"/>
    </row>
    <row r="40" spans="1:28" ht="13.5" customHeight="1" x14ac:dyDescent="0.2">
      <c r="A40" s="40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2"/>
    </row>
    <row r="41" spans="1:28" ht="13.5" customHeight="1" x14ac:dyDescent="0.2">
      <c r="A41" s="27" t="s">
        <v>149</v>
      </c>
      <c r="B41" s="24"/>
      <c r="C41" s="113">
        <v>5</v>
      </c>
      <c r="D41" s="113">
        <v>4</v>
      </c>
      <c r="E41" s="113">
        <v>3</v>
      </c>
      <c r="F41" s="113">
        <v>2</v>
      </c>
      <c r="G41" s="113">
        <v>1</v>
      </c>
      <c r="H41" s="113">
        <v>5</v>
      </c>
      <c r="I41" s="113">
        <v>4</v>
      </c>
      <c r="J41" s="113">
        <v>3</v>
      </c>
      <c r="K41" s="113">
        <v>2</v>
      </c>
      <c r="L41" s="113">
        <v>1</v>
      </c>
      <c r="M41" s="113">
        <v>5</v>
      </c>
      <c r="N41" s="113">
        <v>4</v>
      </c>
      <c r="O41" s="113">
        <v>3</v>
      </c>
      <c r="P41" s="113">
        <v>2</v>
      </c>
      <c r="Q41" s="113">
        <v>1</v>
      </c>
      <c r="R41" s="113">
        <v>5</v>
      </c>
      <c r="S41" s="113">
        <v>4</v>
      </c>
      <c r="T41" s="113">
        <v>3</v>
      </c>
      <c r="U41" s="113">
        <v>2</v>
      </c>
      <c r="V41" s="113">
        <v>1</v>
      </c>
      <c r="W41" s="113">
        <v>4</v>
      </c>
      <c r="X41" s="113">
        <v>3</v>
      </c>
      <c r="Y41" s="113">
        <v>2</v>
      </c>
      <c r="Z41" s="113">
        <v>1</v>
      </c>
      <c r="AA41" s="2"/>
      <c r="AB41" s="2"/>
    </row>
    <row r="42" spans="1:28" ht="13.5" customHeight="1" x14ac:dyDescent="0.2">
      <c r="A42" s="27" t="s">
        <v>70</v>
      </c>
      <c r="B42" s="49">
        <v>313.89500000000004</v>
      </c>
      <c r="C42" s="44">
        <v>62.779000000000003</v>
      </c>
      <c r="D42" s="44">
        <v>0</v>
      </c>
      <c r="E42" s="44">
        <v>0</v>
      </c>
      <c r="F42" s="44">
        <v>0</v>
      </c>
      <c r="G42" s="44">
        <v>0</v>
      </c>
      <c r="H42" s="44">
        <v>62.779000000000003</v>
      </c>
      <c r="I42" s="44">
        <v>0</v>
      </c>
      <c r="J42" s="44">
        <v>0</v>
      </c>
      <c r="K42" s="44">
        <v>0</v>
      </c>
      <c r="L42" s="44">
        <v>0</v>
      </c>
      <c r="M42" s="44">
        <v>62.779000000000003</v>
      </c>
      <c r="N42" s="44">
        <v>0</v>
      </c>
      <c r="O42" s="44">
        <v>0</v>
      </c>
      <c r="P42" s="44">
        <v>0</v>
      </c>
      <c r="Q42" s="44">
        <v>0</v>
      </c>
      <c r="R42" s="44">
        <v>62.779000000000003</v>
      </c>
      <c r="S42" s="44">
        <v>0</v>
      </c>
      <c r="T42" s="44">
        <v>0</v>
      </c>
      <c r="U42" s="44">
        <v>0</v>
      </c>
      <c r="V42" s="44">
        <v>0</v>
      </c>
      <c r="W42" s="44">
        <v>62.779000000000003</v>
      </c>
      <c r="X42" s="44">
        <v>0</v>
      </c>
      <c r="Y42" s="44">
        <v>0</v>
      </c>
      <c r="Z42" s="44">
        <v>0</v>
      </c>
      <c r="AA42" s="2"/>
      <c r="AB42" s="2"/>
    </row>
    <row r="43" spans="1:28" ht="13.5" customHeight="1" x14ac:dyDescent="0.2">
      <c r="A43" s="22" t="s">
        <v>70</v>
      </c>
      <c r="B43" s="24">
        <v>313.8950000000001</v>
      </c>
      <c r="C43" s="114">
        <v>12.555800000000001</v>
      </c>
      <c r="D43" s="114">
        <v>12.555800000000001</v>
      </c>
      <c r="E43" s="114">
        <v>12.555800000000001</v>
      </c>
      <c r="F43" s="114">
        <v>12.555800000000001</v>
      </c>
      <c r="G43" s="114">
        <v>12.555800000000001</v>
      </c>
      <c r="H43" s="114">
        <v>12.555800000000001</v>
      </c>
      <c r="I43" s="114">
        <v>12.555800000000001</v>
      </c>
      <c r="J43" s="114">
        <v>12.555800000000001</v>
      </c>
      <c r="K43" s="114">
        <v>12.555800000000001</v>
      </c>
      <c r="L43" s="114">
        <v>12.555800000000001</v>
      </c>
      <c r="M43" s="114">
        <v>12.555800000000001</v>
      </c>
      <c r="N43" s="114">
        <v>12.555800000000001</v>
      </c>
      <c r="O43" s="114">
        <v>12.555800000000001</v>
      </c>
      <c r="P43" s="114">
        <v>12.555800000000001</v>
      </c>
      <c r="Q43" s="114">
        <v>12.555800000000001</v>
      </c>
      <c r="R43" s="114">
        <v>12.555800000000001</v>
      </c>
      <c r="S43" s="114">
        <v>12.555800000000001</v>
      </c>
      <c r="T43" s="114">
        <v>12.555800000000001</v>
      </c>
      <c r="U43" s="114">
        <v>12.555800000000001</v>
      </c>
      <c r="V43" s="114">
        <v>12.555800000000001</v>
      </c>
      <c r="W43" s="114">
        <v>15.694750000000001</v>
      </c>
      <c r="X43" s="114">
        <v>15.694750000000001</v>
      </c>
      <c r="Y43" s="114">
        <v>15.694750000000001</v>
      </c>
      <c r="Z43" s="114">
        <v>15.694750000000001</v>
      </c>
      <c r="AA43" s="2"/>
      <c r="AB43" s="2"/>
    </row>
    <row r="44" spans="1:28" x14ac:dyDescent="0.2">
      <c r="A44" s="40"/>
      <c r="B44" s="63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"/>
      <c r="Y44" s="2"/>
      <c r="Z44" s="2"/>
      <c r="AA44" s="2"/>
      <c r="AB44" s="2"/>
    </row>
    <row r="45" spans="1:28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8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8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8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view="pageBreakPreview" workbookViewId="0">
      <pane xSplit="2" ySplit="3" topLeftCell="C4" activePane="bottomRight" state="frozen"/>
      <selection activeCell="C12" sqref="C12"/>
      <selection pane="topRight" activeCell="C12" sqref="C12"/>
      <selection pane="bottomLeft" activeCell="C12" sqref="C12"/>
      <selection pane="bottomRight" activeCell="N1" sqref="N1"/>
    </sheetView>
  </sheetViews>
  <sheetFormatPr defaultColWidth="8.5546875" defaultRowHeight="15" x14ac:dyDescent="0.2"/>
  <cols>
    <col min="1" max="1" width="18.5546875" customWidth="1"/>
    <col min="2" max="2" width="8.109375" bestFit="1" customWidth="1"/>
    <col min="3" max="26" width="8" customWidth="1"/>
  </cols>
  <sheetData>
    <row r="1" spans="1:30" ht="15.75" x14ac:dyDescent="0.25">
      <c r="A1" s="53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276</v>
      </c>
      <c r="AA1" s="40"/>
      <c r="AB1" s="40"/>
      <c r="AC1" s="40"/>
      <c r="AD1" s="40"/>
    </row>
    <row r="2" spans="1:30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  <c r="AA2" s="40"/>
      <c r="AB2" s="40"/>
      <c r="AC2" s="40"/>
      <c r="AD2" s="40"/>
    </row>
    <row r="3" spans="1:30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30" ht="18.75" customHeight="1" x14ac:dyDescent="0.2">
      <c r="A4" s="23" t="s">
        <v>125</v>
      </c>
      <c r="B4" s="24">
        <v>3925.2000000000016</v>
      </c>
      <c r="C4" s="25">
        <v>196.26</v>
      </c>
      <c r="D4" s="25">
        <v>196.26</v>
      </c>
      <c r="E4" s="25">
        <v>196.26</v>
      </c>
      <c r="F4" s="25">
        <v>196.26</v>
      </c>
      <c r="G4" s="25">
        <v>196.26</v>
      </c>
      <c r="H4" s="25">
        <v>196.26</v>
      </c>
      <c r="I4" s="25">
        <v>196.26</v>
      </c>
      <c r="J4" s="25">
        <v>196.26</v>
      </c>
      <c r="K4" s="25">
        <v>196.26</v>
      </c>
      <c r="L4" s="25">
        <v>196.26</v>
      </c>
      <c r="M4" s="25">
        <v>196.26</v>
      </c>
      <c r="N4" s="25">
        <v>196.26</v>
      </c>
      <c r="O4" s="25">
        <v>196.26</v>
      </c>
      <c r="P4" s="25">
        <v>196.26</v>
      </c>
      <c r="Q4" s="25">
        <v>196.26</v>
      </c>
      <c r="R4" s="25">
        <v>196.26</v>
      </c>
      <c r="S4" s="25">
        <v>196.26</v>
      </c>
      <c r="T4" s="25">
        <v>196.26</v>
      </c>
      <c r="U4" s="25">
        <v>196.26</v>
      </c>
      <c r="V4" s="25">
        <v>196.26</v>
      </c>
      <c r="W4" s="25">
        <v>196.26</v>
      </c>
      <c r="X4" s="25">
        <v>196.26</v>
      </c>
      <c r="Y4" s="25">
        <v>196.26</v>
      </c>
      <c r="Z4" s="25">
        <v>196.26</v>
      </c>
      <c r="AA4" s="2"/>
      <c r="AB4" s="2"/>
      <c r="AC4" s="2"/>
      <c r="AD4" s="2"/>
    </row>
    <row r="5" spans="1:30" ht="18.75" customHeight="1" x14ac:dyDescent="0.2">
      <c r="A5" s="23" t="s">
        <v>115</v>
      </c>
      <c r="B5" s="24">
        <v>4436.9040000000005</v>
      </c>
      <c r="C5" s="25">
        <v>224.232</v>
      </c>
      <c r="D5" s="25">
        <v>221.42400000000001</v>
      </c>
      <c r="E5" s="25">
        <v>221.42400000000001</v>
      </c>
      <c r="F5" s="25">
        <v>221.42400000000001</v>
      </c>
      <c r="G5" s="25">
        <v>221.42400000000001</v>
      </c>
      <c r="H5" s="25">
        <v>221.42400000000001</v>
      </c>
      <c r="I5" s="25">
        <v>221.42400000000001</v>
      </c>
      <c r="J5" s="25">
        <v>221.42400000000001</v>
      </c>
      <c r="K5" s="25">
        <v>221.42400000000001</v>
      </c>
      <c r="L5" s="25">
        <v>221.42400000000001</v>
      </c>
      <c r="M5" s="25">
        <v>221.42400000000001</v>
      </c>
      <c r="N5" s="25">
        <v>221.42400000000001</v>
      </c>
      <c r="O5" s="25">
        <v>224.232</v>
      </c>
      <c r="P5" s="25">
        <v>224.232</v>
      </c>
      <c r="Q5" s="25">
        <v>221.42400000000001</v>
      </c>
      <c r="R5" s="25">
        <v>221.42400000000001</v>
      </c>
      <c r="S5" s="25">
        <v>221.42400000000001</v>
      </c>
      <c r="T5" s="25">
        <v>221.42400000000001</v>
      </c>
      <c r="U5" s="25">
        <v>221.42400000000001</v>
      </c>
      <c r="V5" s="25">
        <v>221.42400000000001</v>
      </c>
      <c r="W5" s="25">
        <v>221.42400000000001</v>
      </c>
      <c r="X5" s="25">
        <v>221.42400000000001</v>
      </c>
      <c r="Y5" s="25">
        <v>221.42400000000001</v>
      </c>
      <c r="Z5" s="25">
        <v>221.42400000000001</v>
      </c>
      <c r="AA5" s="2"/>
      <c r="AB5" s="2"/>
      <c r="AC5" s="2"/>
      <c r="AD5" s="2"/>
    </row>
    <row r="6" spans="1:30" ht="18.75" customHeight="1" x14ac:dyDescent="0.2">
      <c r="A6" s="23" t="s">
        <v>13</v>
      </c>
      <c r="B6" s="24">
        <v>149.71316805751144</v>
      </c>
      <c r="C6" s="25">
        <v>5.7456000000000005</v>
      </c>
      <c r="D6" s="25">
        <v>5.917968000000001</v>
      </c>
      <c r="E6" s="25">
        <v>6.0920596800000002</v>
      </c>
      <c r="F6" s="25">
        <v>6.2678922768000005</v>
      </c>
      <c r="G6" s="25">
        <v>6.4454831995680006</v>
      </c>
      <c r="H6" s="25">
        <v>6.6248500315636809</v>
      </c>
      <c r="I6" s="25">
        <v>6.8060105318793171</v>
      </c>
      <c r="J6" s="25">
        <v>6.9889826371981112</v>
      </c>
      <c r="K6" s="25">
        <v>7.1737844635700929</v>
      </c>
      <c r="L6" s="25">
        <v>7.3604343082057939</v>
      </c>
      <c r="M6" s="25">
        <v>7.5489506512878517</v>
      </c>
      <c r="N6" s="25">
        <v>7.7393521578007309</v>
      </c>
      <c r="O6" s="25">
        <v>7.9316576793787377</v>
      </c>
      <c r="P6" s="25">
        <v>8.1258862561725245</v>
      </c>
      <c r="Q6" s="25">
        <v>8.32205711873425</v>
      </c>
      <c r="R6" s="25">
        <v>8.5201896899215921</v>
      </c>
      <c r="S6" s="25">
        <v>8.7203035868208065</v>
      </c>
      <c r="T6" s="25">
        <v>8.9224186226890154</v>
      </c>
      <c r="U6" s="25">
        <v>9.1265548089159054</v>
      </c>
      <c r="V6" s="25">
        <v>9.3327323570050638</v>
      </c>
      <c r="W6" s="25">
        <v>9.5409716805751135</v>
      </c>
      <c r="X6" s="25">
        <v>9.7512933973808646</v>
      </c>
      <c r="Y6" s="25">
        <v>9.9637183313546736</v>
      </c>
      <c r="Z6" s="25">
        <v>10.178267514668221</v>
      </c>
      <c r="AA6" s="2"/>
      <c r="AB6" s="2"/>
      <c r="AC6" s="2"/>
      <c r="AD6" s="2"/>
    </row>
    <row r="7" spans="1:30" ht="18.75" customHeight="1" x14ac:dyDescent="0.2">
      <c r="A7" s="23" t="s">
        <v>19</v>
      </c>
      <c r="B7" s="24">
        <v>325</v>
      </c>
      <c r="C7" s="25">
        <v>325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"/>
      <c r="AB7" s="2"/>
      <c r="AC7" s="2"/>
      <c r="AD7" s="2"/>
    </row>
    <row r="8" spans="1:30" ht="18.75" customHeight="1" x14ac:dyDescent="0.2">
      <c r="A8" s="23" t="s">
        <v>20</v>
      </c>
      <c r="B8" s="24">
        <v>795.73519542094004</v>
      </c>
      <c r="C8" s="25">
        <v>92.521792605147269</v>
      </c>
      <c r="D8" s="25">
        <v>52.948334586884499</v>
      </c>
      <c r="E8" s="25">
        <v>33.151844853087582</v>
      </c>
      <c r="F8" s="25">
        <v>33.483363301618454</v>
      </c>
      <c r="G8" s="25">
        <v>33.818196934634642</v>
      </c>
      <c r="H8" s="25">
        <v>34.156378903980993</v>
      </c>
      <c r="I8" s="25">
        <v>34.497942693020796</v>
      </c>
      <c r="J8" s="25">
        <v>34.842922119951012</v>
      </c>
      <c r="K8" s="25">
        <v>35.191351341150522</v>
      </c>
      <c r="L8" s="25">
        <v>35.543264854562018</v>
      </c>
      <c r="M8" s="25">
        <v>35.898697503107641</v>
      </c>
      <c r="N8" s="25">
        <v>36.257684478138721</v>
      </c>
      <c r="O8" s="25">
        <v>36.620261322920101</v>
      </c>
      <c r="P8" s="25">
        <v>36.986463936149306</v>
      </c>
      <c r="Q8" s="25">
        <v>37.356328575510794</v>
      </c>
      <c r="R8" s="25">
        <v>37.729891861265905</v>
      </c>
      <c r="S8" s="25">
        <v>38.107190779878557</v>
      </c>
      <c r="T8" s="25">
        <v>38.488262687677349</v>
      </c>
      <c r="U8" s="25">
        <v>38.873145314554122</v>
      </c>
      <c r="V8" s="25">
        <v>39.261876767699668</v>
      </c>
      <c r="W8" s="25">
        <v>39.654495535376661</v>
      </c>
      <c r="X8" s="25">
        <v>40.051040490730436</v>
      </c>
      <c r="Y8" s="25">
        <v>40.451550895637737</v>
      </c>
      <c r="Z8" s="25">
        <v>40.85606640459411</v>
      </c>
      <c r="AA8" s="2"/>
      <c r="AB8" s="2"/>
      <c r="AC8" s="2"/>
      <c r="AD8" s="2"/>
    </row>
    <row r="9" spans="1:30" ht="18.75" customHeight="1" x14ac:dyDescent="0.2">
      <c r="A9" s="23" t="s">
        <v>31</v>
      </c>
      <c r="B9" s="24">
        <v>348.47293074342895</v>
      </c>
      <c r="C9" s="25">
        <v>16.923114206431499</v>
      </c>
      <c r="D9" s="25">
        <v>17.449990344052498</v>
      </c>
      <c r="E9" s="25">
        <v>17.449990344052498</v>
      </c>
      <c r="F9" s="25">
        <v>17.449990344052498</v>
      </c>
      <c r="G9" s="25">
        <v>17.449990344052498</v>
      </c>
      <c r="H9" s="25">
        <v>17.449990344052498</v>
      </c>
      <c r="I9" s="25">
        <v>17.449990344052498</v>
      </c>
      <c r="J9" s="25">
        <v>17.449990344052498</v>
      </c>
      <c r="K9" s="25">
        <v>17.449990344052498</v>
      </c>
      <c r="L9" s="25">
        <v>17.449990344052498</v>
      </c>
      <c r="M9" s="25">
        <v>17.449990344052498</v>
      </c>
      <c r="N9" s="25">
        <v>17.449990344052498</v>
      </c>
      <c r="O9" s="25">
        <v>17.449990344052498</v>
      </c>
      <c r="P9" s="25">
        <v>17.449990344052498</v>
      </c>
      <c r="Q9" s="25">
        <v>17.449990344052498</v>
      </c>
      <c r="R9" s="25">
        <v>17.449990344052498</v>
      </c>
      <c r="S9" s="25">
        <v>17.449990344052498</v>
      </c>
      <c r="T9" s="25">
        <v>17.449990344052498</v>
      </c>
      <c r="U9" s="25">
        <v>17.449990344052498</v>
      </c>
      <c r="V9" s="25">
        <v>17.449990344052498</v>
      </c>
      <c r="W9" s="25">
        <v>17.449990344052498</v>
      </c>
      <c r="X9" s="25">
        <v>17.449990344052498</v>
      </c>
      <c r="Y9" s="25">
        <v>17.449990344052498</v>
      </c>
      <c r="Z9" s="25">
        <v>17.449990344052498</v>
      </c>
      <c r="AA9" s="2"/>
      <c r="AB9" s="2"/>
      <c r="AC9" s="2"/>
      <c r="AD9" s="2"/>
    </row>
    <row r="10" spans="1:30" s="40" customFormat="1" ht="18.75" customHeight="1" x14ac:dyDescent="0.2">
      <c r="A10" s="23" t="s">
        <v>256</v>
      </c>
      <c r="B10" s="24">
        <v>160</v>
      </c>
      <c r="C10" s="25">
        <v>8</v>
      </c>
      <c r="D10" s="25">
        <v>8</v>
      </c>
      <c r="E10" s="25">
        <v>8</v>
      </c>
      <c r="F10" s="25">
        <v>8</v>
      </c>
      <c r="G10" s="25">
        <v>8</v>
      </c>
      <c r="H10" s="25">
        <v>8</v>
      </c>
      <c r="I10" s="25">
        <v>8</v>
      </c>
      <c r="J10" s="25">
        <v>8</v>
      </c>
      <c r="K10" s="25">
        <v>8</v>
      </c>
      <c r="L10" s="25">
        <v>8</v>
      </c>
      <c r="M10" s="25">
        <v>8</v>
      </c>
      <c r="N10" s="25">
        <v>8</v>
      </c>
      <c r="O10" s="25">
        <v>8</v>
      </c>
      <c r="P10" s="25">
        <v>8</v>
      </c>
      <c r="Q10" s="25">
        <v>8</v>
      </c>
      <c r="R10" s="25">
        <v>8</v>
      </c>
      <c r="S10" s="25">
        <v>8</v>
      </c>
      <c r="T10" s="25">
        <v>8</v>
      </c>
      <c r="U10" s="25">
        <v>8</v>
      </c>
      <c r="V10" s="25">
        <v>8</v>
      </c>
      <c r="W10" s="25">
        <v>8</v>
      </c>
      <c r="X10" s="25">
        <v>8</v>
      </c>
      <c r="Y10" s="25">
        <v>8</v>
      </c>
      <c r="Z10" s="25">
        <v>8</v>
      </c>
      <c r="AA10" s="39"/>
      <c r="AB10" s="39"/>
      <c r="AC10" s="39"/>
      <c r="AD10" s="39"/>
    </row>
    <row r="11" spans="1:30" ht="18.75" customHeight="1" x14ac:dyDescent="0.2">
      <c r="A11" s="187" t="s">
        <v>0</v>
      </c>
      <c r="B11" s="26">
        <v>10141.025294221883</v>
      </c>
      <c r="C11" s="26">
        <v>868.68250681157872</v>
      </c>
      <c r="D11" s="26">
        <v>502.00029293093689</v>
      </c>
      <c r="E11" s="26">
        <v>482.37789487714002</v>
      </c>
      <c r="F11" s="26">
        <v>482.88524592247092</v>
      </c>
      <c r="G11" s="26">
        <v>483.39767047825512</v>
      </c>
      <c r="H11" s="26">
        <v>483.91521927959707</v>
      </c>
      <c r="I11" s="26">
        <v>484.43794356895256</v>
      </c>
      <c r="J11" s="26">
        <v>484.96589510120157</v>
      </c>
      <c r="K11" s="26">
        <v>485.49912614877303</v>
      </c>
      <c r="L11" s="26">
        <v>486.0376895068203</v>
      </c>
      <c r="M11" s="26">
        <v>486.58163849844794</v>
      </c>
      <c r="N11" s="26">
        <v>487.13102697999193</v>
      </c>
      <c r="O11" s="26">
        <v>490.4939093463513</v>
      </c>
      <c r="P11" s="26">
        <v>491.0543405363743</v>
      </c>
      <c r="Q11" s="26">
        <v>488.81237603829754</v>
      </c>
      <c r="R11" s="26">
        <v>489.38407189523997</v>
      </c>
      <c r="S11" s="26">
        <v>489.96148471075185</v>
      </c>
      <c r="T11" s="26">
        <v>490.54467165441883</v>
      </c>
      <c r="U11" s="26">
        <v>491.13369046752246</v>
      </c>
      <c r="V11" s="26">
        <v>491.72859946875718</v>
      </c>
      <c r="W11" s="26">
        <v>492.32945756000424</v>
      </c>
      <c r="X11" s="26">
        <v>492.93632423216377</v>
      </c>
      <c r="Y11" s="26">
        <v>493.5492595710449</v>
      </c>
      <c r="Z11" s="26">
        <v>494.16832426331479</v>
      </c>
      <c r="AA11" s="2"/>
      <c r="AB11" s="2"/>
      <c r="AC11" s="2"/>
      <c r="AD11" s="2"/>
    </row>
    <row r="12" spans="1:30" ht="18.75" customHeight="1" x14ac:dyDescent="0.2">
      <c r="A12" s="2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.75" customHeight="1" x14ac:dyDescent="0.2">
      <c r="A13" s="2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75" customHeight="1" x14ac:dyDescent="0.25">
      <c r="A14" s="230" t="s">
        <v>229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2"/>
      <c r="W14" s="232"/>
      <c r="X14" s="232"/>
      <c r="Y14" s="232"/>
      <c r="Z14" s="232"/>
      <c r="AA14" s="2"/>
      <c r="AB14" s="2"/>
      <c r="AC14" s="2"/>
      <c r="AD14" s="2"/>
    </row>
    <row r="15" spans="1:30" ht="18.75" customHeight="1" x14ac:dyDescent="0.2">
      <c r="A15" s="23" t="s">
        <v>193</v>
      </c>
      <c r="B15" s="32"/>
      <c r="C15" s="25">
        <v>266</v>
      </c>
      <c r="D15" s="25">
        <v>273.98</v>
      </c>
      <c r="E15" s="25">
        <v>282.03980000000001</v>
      </c>
      <c r="F15" s="25">
        <v>290.18019800000002</v>
      </c>
      <c r="G15" s="25">
        <v>298.40199998000003</v>
      </c>
      <c r="H15" s="25">
        <v>306.70601997980003</v>
      </c>
      <c r="I15" s="25">
        <v>315.09308017959802</v>
      </c>
      <c r="J15" s="25">
        <v>323.56401098139401</v>
      </c>
      <c r="K15" s="25">
        <v>332.11965109120797</v>
      </c>
      <c r="L15" s="25">
        <v>340.76084760212007</v>
      </c>
      <c r="M15" s="25">
        <v>349.48845607814127</v>
      </c>
      <c r="N15" s="25">
        <v>358.30334063892269</v>
      </c>
      <c r="O15" s="25">
        <v>367.20637404531192</v>
      </c>
      <c r="P15" s="25">
        <v>376.19843778576501</v>
      </c>
      <c r="Q15" s="25">
        <v>385.28042216362263</v>
      </c>
      <c r="R15" s="25">
        <v>394.45322638525886</v>
      </c>
      <c r="S15" s="25">
        <v>403.71775864911143</v>
      </c>
      <c r="T15" s="25">
        <v>413.07493623560254</v>
      </c>
      <c r="U15" s="25">
        <v>422.52568559795856</v>
      </c>
      <c r="V15" s="25">
        <v>432.07094245393813</v>
      </c>
      <c r="W15" s="25">
        <v>441.71165187847748</v>
      </c>
      <c r="X15" s="25">
        <v>451.44876839726226</v>
      </c>
      <c r="Y15" s="25">
        <v>461.28325608123487</v>
      </c>
      <c r="Z15" s="25">
        <v>471.21608864204723</v>
      </c>
      <c r="AA15" s="2"/>
      <c r="AB15" s="2"/>
      <c r="AC15" s="2"/>
      <c r="AD15" s="2"/>
    </row>
    <row r="16" spans="1:30" ht="18.75" customHeight="1" x14ac:dyDescent="0.2">
      <c r="A16" s="186" t="s">
        <v>194</v>
      </c>
      <c r="B16" s="24">
        <v>149.71316805751144</v>
      </c>
      <c r="C16" s="25">
        <v>5.7456000000000005</v>
      </c>
      <c r="D16" s="25">
        <v>5.917968000000001</v>
      </c>
      <c r="E16" s="25">
        <v>6.0920596800000002</v>
      </c>
      <c r="F16" s="25">
        <v>6.2678922768000005</v>
      </c>
      <c r="G16" s="25">
        <v>6.4454831995680006</v>
      </c>
      <c r="H16" s="25">
        <v>6.6248500315636809</v>
      </c>
      <c r="I16" s="25">
        <v>6.8060105318793171</v>
      </c>
      <c r="J16" s="25">
        <v>6.9889826371981112</v>
      </c>
      <c r="K16" s="25">
        <v>7.1737844635700929</v>
      </c>
      <c r="L16" s="25">
        <v>7.3604343082057939</v>
      </c>
      <c r="M16" s="25">
        <v>7.5489506512878517</v>
      </c>
      <c r="N16" s="25">
        <v>7.7393521578007309</v>
      </c>
      <c r="O16" s="25">
        <v>7.9316576793787377</v>
      </c>
      <c r="P16" s="25">
        <v>8.1258862561725245</v>
      </c>
      <c r="Q16" s="25">
        <v>8.32205711873425</v>
      </c>
      <c r="R16" s="25">
        <v>8.5201896899215921</v>
      </c>
      <c r="S16" s="25">
        <v>8.7203035868208065</v>
      </c>
      <c r="T16" s="25">
        <v>8.9224186226890154</v>
      </c>
      <c r="U16" s="25">
        <v>9.1265548089159054</v>
      </c>
      <c r="V16" s="25">
        <v>9.3327323570050638</v>
      </c>
      <c r="W16" s="25">
        <v>9.5409716805751135</v>
      </c>
      <c r="X16" s="25">
        <v>9.7512933973808646</v>
      </c>
      <c r="Y16" s="25">
        <v>9.9637183313546736</v>
      </c>
      <c r="Z16" s="25">
        <v>10.178267514668221</v>
      </c>
      <c r="AA16" s="2"/>
      <c r="AB16" s="2"/>
      <c r="AC16" s="2"/>
      <c r="AD16" s="2"/>
    </row>
    <row r="17" spans="1:30" ht="18.75" customHeight="1" x14ac:dyDescent="0.2">
      <c r="A17" s="318"/>
      <c r="B17" s="31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30" ht="18.75" customHeight="1" x14ac:dyDescent="0.2">
      <c r="A18" s="320" t="s">
        <v>256</v>
      </c>
      <c r="B18" s="80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2"/>
      <c r="O18" s="323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2"/>
    </row>
    <row r="19" spans="1:30" ht="18.75" customHeight="1" x14ac:dyDescent="0.2">
      <c r="A19" s="188" t="s">
        <v>192</v>
      </c>
      <c r="B19" s="24">
        <v>160</v>
      </c>
      <c r="C19" s="84">
        <v>8</v>
      </c>
      <c r="D19" s="84">
        <v>8</v>
      </c>
      <c r="E19" s="84">
        <v>8</v>
      </c>
      <c r="F19" s="84">
        <v>8</v>
      </c>
      <c r="G19" s="84">
        <v>8</v>
      </c>
      <c r="H19" s="84">
        <v>8</v>
      </c>
      <c r="I19" s="84">
        <v>8</v>
      </c>
      <c r="J19" s="84">
        <v>8</v>
      </c>
      <c r="K19" s="84">
        <v>8</v>
      </c>
      <c r="L19" s="84">
        <v>8</v>
      </c>
      <c r="M19" s="84">
        <v>8</v>
      </c>
      <c r="N19" s="84">
        <v>8</v>
      </c>
      <c r="O19" s="84">
        <v>8</v>
      </c>
      <c r="P19" s="84">
        <v>8</v>
      </c>
      <c r="Q19" s="84">
        <v>8</v>
      </c>
      <c r="R19" s="84">
        <v>8</v>
      </c>
      <c r="S19" s="84">
        <v>8</v>
      </c>
      <c r="T19" s="84">
        <v>8</v>
      </c>
      <c r="U19" s="84">
        <v>8</v>
      </c>
      <c r="V19" s="84">
        <v>8</v>
      </c>
      <c r="W19" s="84">
        <v>8</v>
      </c>
      <c r="X19" s="84">
        <v>8</v>
      </c>
      <c r="Y19" s="84">
        <v>8</v>
      </c>
      <c r="Z19" s="84">
        <v>8</v>
      </c>
      <c r="AA19" s="2"/>
      <c r="AB19" s="2"/>
      <c r="AC19" s="2"/>
      <c r="AD19" s="2"/>
    </row>
    <row r="20" spans="1:30" ht="18.75" customHeight="1" x14ac:dyDescent="0.2">
      <c r="A20" s="188"/>
      <c r="B20" s="2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2"/>
      <c r="AB20" s="2"/>
      <c r="AC20" s="2"/>
      <c r="AD20" s="2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75" orientation="landscape" r:id="rId1"/>
  <colBreaks count="1" manualBreakCount="1">
    <brk id="14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view="pageBreakPreview" zoomScale="85" zoomScaleNormal="113" zoomScaleSheetLayoutView="85" zoomScalePageLayoutView="113" workbookViewId="0">
      <pane xSplit="1" ySplit="5" topLeftCell="B48" activePane="bottomRight" state="frozen"/>
      <selection activeCell="C12" sqref="C12"/>
      <selection pane="topRight" activeCell="C12" sqref="C12"/>
      <selection pane="bottomLeft" activeCell="C12" sqref="C12"/>
      <selection pane="bottomRight" activeCell="J1" sqref="J1"/>
    </sheetView>
  </sheetViews>
  <sheetFormatPr defaultColWidth="8.5546875" defaultRowHeight="15" x14ac:dyDescent="0.2"/>
  <cols>
    <col min="1" max="1" width="28.44140625" customWidth="1"/>
    <col min="2" max="2" width="10.88671875" customWidth="1"/>
    <col min="3" max="3" width="6.109375" customWidth="1"/>
    <col min="4" max="4" width="9" bestFit="1" customWidth="1"/>
    <col min="5" max="5" width="8.109375" bestFit="1" customWidth="1"/>
    <col min="6" max="6" width="7.44140625" bestFit="1" customWidth="1"/>
    <col min="7" max="7" width="8.109375" bestFit="1" customWidth="1"/>
    <col min="8" max="8" width="7.5546875" bestFit="1" customWidth="1"/>
    <col min="9" max="10" width="10.44140625" customWidth="1"/>
    <col min="12" max="12" width="2.44140625" customWidth="1"/>
    <col min="13" max="13" width="11.44140625" bestFit="1" customWidth="1"/>
  </cols>
  <sheetData>
    <row r="1" spans="1:11" ht="15.75" x14ac:dyDescent="0.25">
      <c r="A1" s="53" t="s">
        <v>123</v>
      </c>
      <c r="B1" s="54"/>
      <c r="C1" s="54"/>
      <c r="D1" s="54"/>
      <c r="E1" s="54"/>
      <c r="F1" s="54"/>
      <c r="G1" s="54"/>
      <c r="H1" s="54"/>
      <c r="I1" s="54"/>
      <c r="J1" s="265"/>
    </row>
    <row r="2" spans="1:11" ht="15.75" x14ac:dyDescent="0.25">
      <c r="A2" s="56"/>
      <c r="B2" s="57"/>
      <c r="C2" s="57"/>
      <c r="D2" s="57"/>
      <c r="E2" s="57"/>
      <c r="F2" s="57"/>
      <c r="G2" s="57"/>
      <c r="H2" s="57"/>
      <c r="I2" s="57"/>
      <c r="J2" s="58" t="s">
        <v>41</v>
      </c>
    </row>
    <row r="3" spans="1:11" x14ac:dyDescent="0.2">
      <c r="A3" s="40"/>
      <c r="B3" s="39"/>
      <c r="C3" s="39"/>
      <c r="D3" s="39"/>
      <c r="E3" s="40"/>
      <c r="F3" s="40"/>
      <c r="G3" s="40"/>
      <c r="H3" s="40"/>
    </row>
    <row r="4" spans="1:11" x14ac:dyDescent="0.2">
      <c r="A4" s="128" t="s">
        <v>124</v>
      </c>
      <c r="B4" s="116"/>
      <c r="C4" s="116"/>
      <c r="D4" s="116"/>
      <c r="E4" s="117"/>
      <c r="F4" s="117"/>
      <c r="G4" s="118"/>
      <c r="H4" s="119"/>
      <c r="I4" s="119"/>
      <c r="J4" s="119"/>
    </row>
    <row r="5" spans="1:11" ht="25.5" x14ac:dyDescent="0.2">
      <c r="A5" s="129"/>
      <c r="B5" s="52" t="s">
        <v>61</v>
      </c>
      <c r="C5" s="52" t="s">
        <v>62</v>
      </c>
      <c r="D5" s="51" t="s">
        <v>42</v>
      </c>
      <c r="E5" s="51" t="s">
        <v>55</v>
      </c>
      <c r="F5" s="51" t="s">
        <v>54</v>
      </c>
      <c r="G5" s="52" t="s">
        <v>73</v>
      </c>
      <c r="H5" s="52" t="s">
        <v>127</v>
      </c>
      <c r="I5" s="51" t="s">
        <v>59</v>
      </c>
      <c r="J5" s="51" t="s">
        <v>60</v>
      </c>
    </row>
    <row r="6" spans="1:11" x14ac:dyDescent="0.2">
      <c r="A6" s="27"/>
      <c r="B6" s="43"/>
      <c r="C6" s="43"/>
      <c r="D6" s="43"/>
      <c r="E6" s="291">
        <v>0.3</v>
      </c>
      <c r="F6" s="291">
        <v>0.8</v>
      </c>
      <c r="G6" s="292">
        <v>785</v>
      </c>
      <c r="H6" s="43"/>
      <c r="I6" s="43"/>
      <c r="J6" s="43"/>
    </row>
    <row r="7" spans="1:11" x14ac:dyDescent="0.2">
      <c r="A7" s="27" t="s">
        <v>43</v>
      </c>
      <c r="B7" s="43"/>
      <c r="C7" s="43"/>
      <c r="D7" s="43"/>
      <c r="E7" s="291">
        <v>0.2</v>
      </c>
      <c r="F7" s="293"/>
      <c r="G7" s="292">
        <v>83</v>
      </c>
      <c r="H7" s="43"/>
      <c r="I7" s="43"/>
      <c r="J7" s="43"/>
    </row>
    <row r="8" spans="1:11" x14ac:dyDescent="0.2">
      <c r="A8" s="22" t="s">
        <v>242</v>
      </c>
      <c r="B8" s="46">
        <v>1</v>
      </c>
      <c r="C8" s="46">
        <v>1</v>
      </c>
      <c r="D8" s="42">
        <v>1000</v>
      </c>
      <c r="E8" s="62">
        <v>0</v>
      </c>
      <c r="F8" s="62">
        <v>0.8</v>
      </c>
      <c r="G8" s="41"/>
      <c r="H8" s="46">
        <v>1800</v>
      </c>
      <c r="I8" s="46">
        <v>1800</v>
      </c>
      <c r="J8" s="46">
        <v>1800</v>
      </c>
    </row>
    <row r="9" spans="1:11" x14ac:dyDescent="0.2">
      <c r="A9" s="22" t="s">
        <v>45</v>
      </c>
      <c r="B9" s="46">
        <v>1</v>
      </c>
      <c r="C9" s="46">
        <v>1</v>
      </c>
      <c r="D9" s="42">
        <v>200</v>
      </c>
      <c r="E9" s="62">
        <v>0</v>
      </c>
      <c r="F9" s="62">
        <v>0.8</v>
      </c>
      <c r="G9" s="41"/>
      <c r="H9" s="46">
        <v>360</v>
      </c>
      <c r="I9" s="46">
        <v>360</v>
      </c>
      <c r="J9" s="46">
        <v>360</v>
      </c>
    </row>
    <row r="10" spans="1:11" x14ac:dyDescent="0.2">
      <c r="A10" s="22" t="s">
        <v>254</v>
      </c>
      <c r="B10" s="46">
        <v>0</v>
      </c>
      <c r="C10" s="46">
        <v>0</v>
      </c>
      <c r="D10" s="42">
        <v>1400</v>
      </c>
      <c r="E10" s="62">
        <v>0</v>
      </c>
      <c r="F10" s="62">
        <v>0.8</v>
      </c>
      <c r="G10" s="41">
        <v>785</v>
      </c>
      <c r="H10" s="46">
        <v>3305</v>
      </c>
      <c r="I10" s="46">
        <v>0</v>
      </c>
      <c r="J10" s="46">
        <v>0</v>
      </c>
    </row>
    <row r="11" spans="1:11" x14ac:dyDescent="0.2">
      <c r="A11" s="22" t="s">
        <v>44</v>
      </c>
      <c r="B11" s="46">
        <v>1</v>
      </c>
      <c r="C11" s="46">
        <v>1</v>
      </c>
      <c r="D11" s="42">
        <v>3000</v>
      </c>
      <c r="E11" s="62">
        <v>0</v>
      </c>
      <c r="F11" s="62">
        <v>0.8</v>
      </c>
      <c r="G11" s="41">
        <v>785</v>
      </c>
      <c r="H11" s="46">
        <v>6185</v>
      </c>
      <c r="I11" s="46">
        <v>6185</v>
      </c>
      <c r="J11" s="46">
        <v>6185</v>
      </c>
    </row>
    <row r="12" spans="1:11" x14ac:dyDescent="0.2">
      <c r="A12" s="27" t="s">
        <v>17</v>
      </c>
      <c r="B12" s="46"/>
      <c r="C12" s="46"/>
      <c r="D12" s="42"/>
      <c r="E12" s="62"/>
      <c r="F12" s="62"/>
      <c r="G12" s="62"/>
      <c r="H12" s="24"/>
      <c r="I12" s="24">
        <v>8345</v>
      </c>
      <c r="J12" s="24">
        <v>8345</v>
      </c>
      <c r="K12">
        <v>100140</v>
      </c>
    </row>
    <row r="13" spans="1:11" x14ac:dyDescent="0.2">
      <c r="A13" s="27" t="s">
        <v>110</v>
      </c>
      <c r="B13" s="46"/>
      <c r="C13" s="46"/>
      <c r="D13" s="42"/>
      <c r="E13" s="41"/>
      <c r="F13" s="41"/>
      <c r="G13" s="41"/>
      <c r="H13" s="46"/>
      <c r="I13" s="46"/>
      <c r="J13" s="46"/>
    </row>
    <row r="14" spans="1:11" x14ac:dyDescent="0.2">
      <c r="A14" s="84" t="s">
        <v>116</v>
      </c>
      <c r="B14" s="46">
        <v>1</v>
      </c>
      <c r="C14" s="46">
        <v>1</v>
      </c>
      <c r="D14" s="42">
        <v>500</v>
      </c>
      <c r="E14" s="62">
        <v>0</v>
      </c>
      <c r="F14" s="62">
        <v>0</v>
      </c>
      <c r="G14" s="62">
        <v>0</v>
      </c>
      <c r="H14" s="46">
        <v>500</v>
      </c>
      <c r="I14" s="46">
        <v>500</v>
      </c>
      <c r="J14" s="46">
        <v>500</v>
      </c>
    </row>
    <row r="15" spans="1:11" x14ac:dyDescent="0.2">
      <c r="A15" s="84" t="s">
        <v>243</v>
      </c>
      <c r="B15" s="46">
        <v>1</v>
      </c>
      <c r="C15" s="46">
        <v>1</v>
      </c>
      <c r="D15" s="42">
        <v>1430</v>
      </c>
      <c r="E15" s="62">
        <v>0</v>
      </c>
      <c r="F15" s="62">
        <v>0</v>
      </c>
      <c r="G15" s="62">
        <v>0</v>
      </c>
      <c r="H15" s="46">
        <v>1430</v>
      </c>
      <c r="I15" s="46">
        <v>1430</v>
      </c>
      <c r="J15" s="46">
        <v>1430</v>
      </c>
    </row>
    <row r="16" spans="1:11" x14ac:dyDescent="0.2">
      <c r="A16" s="84" t="s">
        <v>117</v>
      </c>
      <c r="B16" s="46">
        <v>3</v>
      </c>
      <c r="C16" s="46">
        <v>3</v>
      </c>
      <c r="D16" s="42">
        <v>80</v>
      </c>
      <c r="E16" s="62">
        <v>0</v>
      </c>
      <c r="F16" s="62">
        <v>0</v>
      </c>
      <c r="G16" s="62">
        <v>0</v>
      </c>
      <c r="H16" s="46">
        <v>80</v>
      </c>
      <c r="I16" s="46">
        <v>240</v>
      </c>
      <c r="J16" s="46">
        <v>240</v>
      </c>
    </row>
    <row r="17" spans="1:10" x14ac:dyDescent="0.2">
      <c r="A17" s="84" t="s">
        <v>118</v>
      </c>
      <c r="B17" s="46">
        <v>3</v>
      </c>
      <c r="C17" s="46">
        <v>3</v>
      </c>
      <c r="D17" s="42">
        <v>30</v>
      </c>
      <c r="E17" s="62">
        <v>0</v>
      </c>
      <c r="F17" s="62">
        <v>0</v>
      </c>
      <c r="G17" s="62">
        <v>0</v>
      </c>
      <c r="H17" s="46">
        <v>30</v>
      </c>
      <c r="I17" s="46">
        <v>90</v>
      </c>
      <c r="J17" s="46">
        <v>90</v>
      </c>
    </row>
    <row r="18" spans="1:10" x14ac:dyDescent="0.2">
      <c r="A18" s="84" t="s">
        <v>119</v>
      </c>
      <c r="B18" s="46">
        <v>1</v>
      </c>
      <c r="C18" s="46">
        <v>1</v>
      </c>
      <c r="D18" s="42">
        <v>1650</v>
      </c>
      <c r="E18" s="62">
        <v>0</v>
      </c>
      <c r="F18" s="62">
        <v>0</v>
      </c>
      <c r="G18" s="62">
        <v>0</v>
      </c>
      <c r="H18" s="46">
        <v>1650</v>
      </c>
      <c r="I18" s="46">
        <v>1650</v>
      </c>
      <c r="J18" s="46">
        <v>1650</v>
      </c>
    </row>
    <row r="19" spans="1:10" x14ac:dyDescent="0.2">
      <c r="A19" s="84" t="s">
        <v>71</v>
      </c>
      <c r="B19" s="46">
        <v>1</v>
      </c>
      <c r="C19" s="46">
        <v>1</v>
      </c>
      <c r="D19" s="42">
        <v>500</v>
      </c>
      <c r="E19" s="62">
        <v>0</v>
      </c>
      <c r="F19" s="62">
        <v>0</v>
      </c>
      <c r="G19" s="62">
        <v>0</v>
      </c>
      <c r="H19" s="46">
        <v>500</v>
      </c>
      <c r="I19" s="46">
        <v>500</v>
      </c>
      <c r="J19" s="46">
        <v>500</v>
      </c>
    </row>
    <row r="20" spans="1:10" x14ac:dyDescent="0.2">
      <c r="A20" s="84" t="s">
        <v>53</v>
      </c>
      <c r="B20" s="46">
        <v>1</v>
      </c>
      <c r="C20" s="46">
        <v>1</v>
      </c>
      <c r="D20" s="42">
        <v>600</v>
      </c>
      <c r="E20" s="62">
        <v>0</v>
      </c>
      <c r="F20" s="62">
        <v>0</v>
      </c>
      <c r="G20" s="62">
        <v>0</v>
      </c>
      <c r="H20" s="46">
        <v>600</v>
      </c>
      <c r="I20" s="46">
        <v>600</v>
      </c>
      <c r="J20" s="46">
        <v>600</v>
      </c>
    </row>
    <row r="21" spans="1:10" x14ac:dyDescent="0.2">
      <c r="A21" s="84" t="s">
        <v>52</v>
      </c>
      <c r="B21" s="46">
        <v>1</v>
      </c>
      <c r="C21" s="46">
        <v>1</v>
      </c>
      <c r="D21" s="42">
        <v>1000</v>
      </c>
      <c r="E21" s="62">
        <v>0</v>
      </c>
      <c r="F21" s="62">
        <v>0</v>
      </c>
      <c r="G21" s="62">
        <v>0</v>
      </c>
      <c r="H21" s="46">
        <v>1000</v>
      </c>
      <c r="I21" s="46">
        <v>1000</v>
      </c>
      <c r="J21" s="46">
        <v>1000</v>
      </c>
    </row>
    <row r="22" spans="1:10" x14ac:dyDescent="0.2">
      <c r="A22" s="84" t="s">
        <v>69</v>
      </c>
      <c r="B22" s="46">
        <v>1</v>
      </c>
      <c r="C22" s="46">
        <v>1</v>
      </c>
      <c r="D22" s="42">
        <v>500</v>
      </c>
      <c r="E22" s="62">
        <v>0</v>
      </c>
      <c r="F22" s="62">
        <v>0</v>
      </c>
      <c r="G22" s="62">
        <v>0</v>
      </c>
      <c r="H22" s="46">
        <v>500</v>
      </c>
      <c r="I22" s="46">
        <v>500</v>
      </c>
      <c r="J22" s="46">
        <v>500</v>
      </c>
    </row>
    <row r="23" spans="1:10" x14ac:dyDescent="0.2">
      <c r="A23" s="84" t="s">
        <v>57</v>
      </c>
      <c r="B23" s="46">
        <v>1</v>
      </c>
      <c r="C23" s="46">
        <v>1</v>
      </c>
      <c r="D23" s="42">
        <v>500</v>
      </c>
      <c r="E23" s="62">
        <v>0</v>
      </c>
      <c r="F23" s="62">
        <v>0</v>
      </c>
      <c r="G23" s="62">
        <v>0</v>
      </c>
      <c r="H23" s="46">
        <v>500</v>
      </c>
      <c r="I23" s="46">
        <v>500</v>
      </c>
      <c r="J23" s="46">
        <v>500</v>
      </c>
    </row>
    <row r="24" spans="1:10" x14ac:dyDescent="0.2">
      <c r="A24" s="84" t="s">
        <v>281</v>
      </c>
      <c r="B24" s="46">
        <v>1</v>
      </c>
      <c r="C24" s="46">
        <v>1</v>
      </c>
      <c r="D24" s="42">
        <v>1000</v>
      </c>
      <c r="E24" s="62">
        <v>0</v>
      </c>
      <c r="F24" s="62">
        <v>0</v>
      </c>
      <c r="G24" s="62">
        <v>0</v>
      </c>
      <c r="H24" s="46">
        <v>1000</v>
      </c>
      <c r="I24" s="46">
        <v>1000</v>
      </c>
      <c r="J24" s="46">
        <v>1000</v>
      </c>
    </row>
    <row r="25" spans="1:10" x14ac:dyDescent="0.2">
      <c r="A25" s="27" t="s">
        <v>17</v>
      </c>
      <c r="B25" s="46"/>
      <c r="C25" s="46"/>
      <c r="D25" s="42"/>
      <c r="E25" s="41"/>
      <c r="F25" s="41"/>
      <c r="G25" s="41"/>
      <c r="H25" s="24"/>
      <c r="I25" s="24">
        <v>8010</v>
      </c>
      <c r="J25" s="24">
        <v>8010</v>
      </c>
    </row>
    <row r="26" spans="1:10" x14ac:dyDescent="0.2">
      <c r="A26" s="36" t="s">
        <v>96</v>
      </c>
      <c r="B26" s="137"/>
      <c r="C26" s="137"/>
      <c r="D26" s="74"/>
      <c r="E26" s="75"/>
      <c r="F26" s="75"/>
      <c r="G26" s="75"/>
      <c r="H26" s="49"/>
      <c r="I26" s="49">
        <v>16355</v>
      </c>
      <c r="J26" s="49">
        <v>16355</v>
      </c>
    </row>
    <row r="27" spans="1:10" x14ac:dyDescent="0.2">
      <c r="A27" s="36" t="s">
        <v>97</v>
      </c>
      <c r="B27" s="137"/>
      <c r="C27" s="137"/>
      <c r="D27" s="74"/>
      <c r="E27" s="75"/>
      <c r="F27" s="75"/>
      <c r="G27" s="75"/>
      <c r="H27" s="49"/>
      <c r="I27" s="49">
        <v>196260</v>
      </c>
      <c r="J27" s="49">
        <v>196260</v>
      </c>
    </row>
    <row r="28" spans="1:10" x14ac:dyDescent="0.2">
      <c r="A28" s="2"/>
      <c r="B28" s="3"/>
      <c r="C28" s="3"/>
    </row>
    <row r="29" spans="1:10" x14ac:dyDescent="0.2">
      <c r="A29" s="130" t="s">
        <v>109</v>
      </c>
      <c r="B29" s="123"/>
      <c r="C29" s="123"/>
      <c r="D29" s="120"/>
      <c r="E29" s="121"/>
      <c r="F29" s="121"/>
      <c r="G29" s="122"/>
      <c r="H29" s="123"/>
      <c r="I29" s="123"/>
      <c r="J29" s="123"/>
    </row>
    <row r="30" spans="1:10" ht="25.5" x14ac:dyDescent="0.2">
      <c r="A30" s="36" t="s">
        <v>43</v>
      </c>
      <c r="B30" s="138" t="s">
        <v>61</v>
      </c>
      <c r="C30" s="138" t="s">
        <v>62</v>
      </c>
      <c r="D30" s="51" t="s">
        <v>42</v>
      </c>
      <c r="E30" s="51" t="s">
        <v>55</v>
      </c>
      <c r="F30" s="51" t="s">
        <v>54</v>
      </c>
      <c r="G30" s="52" t="s">
        <v>73</v>
      </c>
      <c r="H30" s="51" t="s">
        <v>58</v>
      </c>
      <c r="I30" s="51" t="s">
        <v>59</v>
      </c>
      <c r="J30" s="51" t="s">
        <v>60</v>
      </c>
    </row>
    <row r="31" spans="1:10" x14ac:dyDescent="0.2">
      <c r="A31" s="68" t="s">
        <v>246</v>
      </c>
      <c r="B31" s="127"/>
      <c r="C31" s="127"/>
      <c r="D31" s="124"/>
      <c r="E31" s="125"/>
      <c r="F31" s="125"/>
      <c r="G31" s="126"/>
      <c r="H31" s="127"/>
      <c r="I31" s="127"/>
      <c r="J31" s="127"/>
    </row>
    <row r="32" spans="1:10" x14ac:dyDescent="0.2">
      <c r="A32" s="22" t="s">
        <v>247</v>
      </c>
      <c r="B32" s="46">
        <v>1</v>
      </c>
      <c r="C32" s="46"/>
      <c r="D32" s="42">
        <v>2100</v>
      </c>
      <c r="E32" s="62">
        <v>0.3</v>
      </c>
      <c r="F32" s="62">
        <v>0.8</v>
      </c>
      <c r="G32" s="41"/>
      <c r="H32" s="46">
        <v>4914</v>
      </c>
      <c r="I32" s="46">
        <v>4914</v>
      </c>
      <c r="J32" s="46">
        <v>0</v>
      </c>
    </row>
    <row r="33" spans="1:10" x14ac:dyDescent="0.2">
      <c r="A33" s="22" t="s">
        <v>248</v>
      </c>
      <c r="B33" s="46">
        <v>1</v>
      </c>
      <c r="C33" s="46"/>
      <c r="D33" s="42">
        <v>1540</v>
      </c>
      <c r="E33" s="62">
        <v>0</v>
      </c>
      <c r="F33" s="62">
        <v>0.8</v>
      </c>
      <c r="G33" s="41"/>
      <c r="H33" s="46">
        <v>2772</v>
      </c>
      <c r="I33" s="46">
        <v>2772</v>
      </c>
      <c r="J33" s="46">
        <v>0</v>
      </c>
    </row>
    <row r="34" spans="1:10" x14ac:dyDescent="0.2">
      <c r="A34" s="22" t="s">
        <v>48</v>
      </c>
      <c r="B34" s="46">
        <v>0</v>
      </c>
      <c r="C34" s="46"/>
      <c r="D34" s="42">
        <v>1200</v>
      </c>
      <c r="E34" s="62">
        <v>0</v>
      </c>
      <c r="F34" s="62">
        <v>0.8</v>
      </c>
      <c r="G34" s="41">
        <v>785</v>
      </c>
      <c r="H34" s="46">
        <v>2945</v>
      </c>
      <c r="I34" s="46">
        <v>0</v>
      </c>
      <c r="J34" s="46">
        <v>0</v>
      </c>
    </row>
    <row r="35" spans="1:10" x14ac:dyDescent="0.2">
      <c r="A35" s="27" t="s">
        <v>63</v>
      </c>
      <c r="B35" s="46"/>
      <c r="C35" s="46"/>
      <c r="D35" s="42"/>
      <c r="E35" s="62"/>
      <c r="F35" s="62"/>
      <c r="G35" s="41"/>
      <c r="H35" s="46"/>
      <c r="I35" s="46"/>
      <c r="J35" s="46"/>
    </row>
    <row r="36" spans="1:10" x14ac:dyDescent="0.2">
      <c r="A36" s="22" t="s">
        <v>247</v>
      </c>
      <c r="B36" s="46">
        <v>0</v>
      </c>
      <c r="C36" s="46">
        <v>1</v>
      </c>
      <c r="D36" s="42">
        <v>2000</v>
      </c>
      <c r="E36" s="62">
        <v>0.3</v>
      </c>
      <c r="F36" s="62">
        <v>0.8</v>
      </c>
      <c r="G36" s="41"/>
      <c r="H36" s="46">
        <v>4680</v>
      </c>
      <c r="I36" s="46">
        <v>0</v>
      </c>
      <c r="J36" s="46">
        <v>4680</v>
      </c>
    </row>
    <row r="37" spans="1:10" x14ac:dyDescent="0.2">
      <c r="A37" s="22" t="s">
        <v>249</v>
      </c>
      <c r="B37" s="46">
        <v>0</v>
      </c>
      <c r="C37" s="46">
        <v>1</v>
      </c>
      <c r="D37" s="42">
        <v>1540</v>
      </c>
      <c r="E37" s="62">
        <v>0</v>
      </c>
      <c r="F37" s="62">
        <v>0.8</v>
      </c>
      <c r="G37" s="41"/>
      <c r="H37" s="46">
        <v>2772</v>
      </c>
      <c r="I37" s="46">
        <v>0</v>
      </c>
      <c r="J37" s="46">
        <v>2772</v>
      </c>
    </row>
    <row r="38" spans="1:10" x14ac:dyDescent="0.2">
      <c r="A38" s="22" t="s">
        <v>250</v>
      </c>
      <c r="B38" s="46">
        <v>0</v>
      </c>
      <c r="C38" s="46">
        <v>0</v>
      </c>
      <c r="D38" s="42">
        <v>1200</v>
      </c>
      <c r="E38" s="62">
        <v>0</v>
      </c>
      <c r="F38" s="62">
        <v>0.8</v>
      </c>
      <c r="G38" s="41">
        <v>785</v>
      </c>
      <c r="H38" s="46">
        <v>2945</v>
      </c>
      <c r="I38" s="46">
        <v>0</v>
      </c>
      <c r="J38" s="46">
        <v>0</v>
      </c>
    </row>
    <row r="39" spans="1:10" hidden="1" x14ac:dyDescent="0.2">
      <c r="A39" s="27" t="s">
        <v>64</v>
      </c>
      <c r="B39" s="46"/>
      <c r="C39" s="46"/>
      <c r="D39" s="42"/>
      <c r="E39" s="62"/>
      <c r="F39" s="62"/>
      <c r="G39" s="41"/>
      <c r="H39" s="46"/>
      <c r="I39" s="46"/>
      <c r="J39" s="46"/>
    </row>
    <row r="40" spans="1:10" hidden="1" x14ac:dyDescent="0.2">
      <c r="A40" s="22" t="s">
        <v>251</v>
      </c>
      <c r="B40" s="46"/>
      <c r="C40" s="46">
        <v>0</v>
      </c>
      <c r="D40" s="42">
        <v>2000</v>
      </c>
      <c r="E40" s="62">
        <v>0.56000000000000005</v>
      </c>
      <c r="F40" s="62">
        <v>0.8</v>
      </c>
      <c r="G40" s="41">
        <v>868</v>
      </c>
      <c r="H40" s="46">
        <v>6484</v>
      </c>
      <c r="I40" s="46">
        <v>0</v>
      </c>
      <c r="J40" s="46">
        <v>0</v>
      </c>
    </row>
    <row r="41" spans="1:10" hidden="1" x14ac:dyDescent="0.2">
      <c r="A41" s="22" t="s">
        <v>249</v>
      </c>
      <c r="B41" s="46"/>
      <c r="C41" s="46">
        <v>0</v>
      </c>
      <c r="D41" s="42">
        <v>1540</v>
      </c>
      <c r="E41" s="62">
        <v>0.2</v>
      </c>
      <c r="F41" s="62">
        <v>0.8</v>
      </c>
      <c r="G41" s="41">
        <v>785</v>
      </c>
      <c r="H41" s="46">
        <v>4111.3999999999996</v>
      </c>
      <c r="I41" s="46">
        <v>0</v>
      </c>
      <c r="J41" s="46">
        <v>0</v>
      </c>
    </row>
    <row r="42" spans="1:10" hidden="1" x14ac:dyDescent="0.2">
      <c r="A42" s="22" t="s">
        <v>250</v>
      </c>
      <c r="B42" s="46"/>
      <c r="C42" s="46">
        <v>0</v>
      </c>
      <c r="D42" s="42">
        <v>1200</v>
      </c>
      <c r="E42" s="62">
        <v>0.2</v>
      </c>
      <c r="F42" s="62">
        <v>0.8</v>
      </c>
      <c r="G42" s="41">
        <v>785</v>
      </c>
      <c r="H42" s="46">
        <v>3377</v>
      </c>
      <c r="I42" s="46">
        <v>0</v>
      </c>
      <c r="J42" s="46">
        <v>0</v>
      </c>
    </row>
    <row r="43" spans="1:10" hidden="1" x14ac:dyDescent="0.2">
      <c r="A43" s="27" t="s">
        <v>50</v>
      </c>
      <c r="B43" s="46"/>
      <c r="C43" s="46"/>
      <c r="D43" s="42"/>
      <c r="E43" s="62"/>
      <c r="F43" s="62"/>
      <c r="G43" s="41"/>
      <c r="H43" s="46"/>
      <c r="I43" s="46"/>
      <c r="J43" s="46"/>
    </row>
    <row r="44" spans="1:10" hidden="1" x14ac:dyDescent="0.2">
      <c r="A44" s="22" t="s">
        <v>49</v>
      </c>
      <c r="B44" s="46"/>
      <c r="C44" s="46"/>
      <c r="D44" s="42">
        <v>2000</v>
      </c>
      <c r="E44" s="62">
        <v>0.3</v>
      </c>
      <c r="F44" s="62">
        <v>0.8</v>
      </c>
      <c r="G44" s="41">
        <v>868</v>
      </c>
      <c r="H44" s="46">
        <v>5548</v>
      </c>
      <c r="I44" s="46">
        <v>0</v>
      </c>
      <c r="J44" s="46">
        <v>0</v>
      </c>
    </row>
    <row r="45" spans="1:10" x14ac:dyDescent="0.2">
      <c r="A45" s="27" t="s">
        <v>56</v>
      </c>
      <c r="B45" s="46"/>
      <c r="C45" s="46"/>
      <c r="D45" s="42"/>
      <c r="E45" s="62"/>
      <c r="F45" s="62"/>
      <c r="G45" s="41"/>
      <c r="H45" s="46"/>
      <c r="I45" s="46"/>
      <c r="J45" s="46"/>
    </row>
    <row r="46" spans="1:10" hidden="1" x14ac:dyDescent="0.2">
      <c r="A46" s="22" t="s">
        <v>51</v>
      </c>
      <c r="B46" s="46"/>
      <c r="C46" s="46"/>
      <c r="D46" s="42">
        <v>1540</v>
      </c>
      <c r="E46" s="62">
        <v>0</v>
      </c>
      <c r="F46" s="62">
        <v>0.8</v>
      </c>
      <c r="G46" s="41">
        <v>785</v>
      </c>
      <c r="H46" s="46">
        <v>3557</v>
      </c>
      <c r="I46" s="46">
        <v>0</v>
      </c>
      <c r="J46" s="46">
        <v>0</v>
      </c>
    </row>
    <row r="47" spans="1:10" x14ac:dyDescent="0.2">
      <c r="A47" s="22" t="s">
        <v>72</v>
      </c>
      <c r="B47" s="46">
        <v>1</v>
      </c>
      <c r="C47" s="46">
        <v>1</v>
      </c>
      <c r="D47" s="42">
        <v>600</v>
      </c>
      <c r="E47" s="62">
        <v>0</v>
      </c>
      <c r="F47" s="62">
        <v>0</v>
      </c>
      <c r="G47" s="41">
        <v>0</v>
      </c>
      <c r="H47" s="46">
        <v>600</v>
      </c>
      <c r="I47" s="46">
        <v>600</v>
      </c>
      <c r="J47" s="46">
        <v>600</v>
      </c>
    </row>
    <row r="48" spans="1:10" x14ac:dyDescent="0.2">
      <c r="A48" s="36" t="s">
        <v>96</v>
      </c>
      <c r="B48" s="137"/>
      <c r="C48" s="137"/>
      <c r="D48" s="74"/>
      <c r="E48" s="75"/>
      <c r="F48" s="75"/>
      <c r="G48" s="75"/>
      <c r="H48" s="49"/>
      <c r="I48" s="49">
        <v>8286</v>
      </c>
      <c r="J48" s="49">
        <v>8052</v>
      </c>
    </row>
    <row r="49" spans="1:10" x14ac:dyDescent="0.2">
      <c r="A49" s="131" t="s">
        <v>97</v>
      </c>
      <c r="B49" s="139"/>
      <c r="C49" s="139"/>
      <c r="D49" s="76"/>
      <c r="E49" s="77"/>
      <c r="F49" s="77"/>
      <c r="G49" s="77"/>
      <c r="H49" s="78"/>
      <c r="I49" s="78">
        <v>99432</v>
      </c>
      <c r="J49" s="78">
        <v>96624</v>
      </c>
    </row>
    <row r="50" spans="1:10" x14ac:dyDescent="0.2">
      <c r="A50" s="2"/>
      <c r="B50" s="3"/>
      <c r="C50" s="3"/>
      <c r="H50" s="3"/>
      <c r="I50" s="3"/>
      <c r="J50" s="3"/>
    </row>
    <row r="51" spans="1:10" x14ac:dyDescent="0.2">
      <c r="A51" s="130" t="s">
        <v>252</v>
      </c>
      <c r="B51" s="123"/>
      <c r="C51" s="123"/>
      <c r="D51" s="120"/>
      <c r="E51" s="121"/>
      <c r="F51" s="121"/>
      <c r="G51" s="122"/>
      <c r="H51" s="123"/>
      <c r="I51" s="123"/>
      <c r="J51" s="123"/>
    </row>
    <row r="52" spans="1:10" ht="25.5" x14ac:dyDescent="0.2">
      <c r="A52" s="52"/>
      <c r="B52" s="138" t="s">
        <v>61</v>
      </c>
      <c r="C52" s="138" t="s">
        <v>62</v>
      </c>
      <c r="D52" s="51" t="s">
        <v>42</v>
      </c>
      <c r="E52" s="51"/>
      <c r="F52" s="51"/>
      <c r="G52" s="52"/>
      <c r="H52" s="51" t="s">
        <v>58</v>
      </c>
      <c r="I52" s="51" t="s">
        <v>59</v>
      </c>
      <c r="J52" s="51" t="s">
        <v>60</v>
      </c>
    </row>
    <row r="53" spans="1:10" x14ac:dyDescent="0.2">
      <c r="A53" s="84" t="s">
        <v>66</v>
      </c>
      <c r="B53" s="46">
        <v>1</v>
      </c>
      <c r="C53" s="46">
        <v>1</v>
      </c>
      <c r="D53" s="42">
        <v>10300</v>
      </c>
      <c r="E53" s="62">
        <v>0</v>
      </c>
      <c r="F53" s="62">
        <v>0</v>
      </c>
      <c r="G53" s="62">
        <v>0</v>
      </c>
      <c r="H53" s="46">
        <v>10300</v>
      </c>
      <c r="I53" s="46">
        <v>10300</v>
      </c>
      <c r="J53" s="46">
        <v>10300</v>
      </c>
    </row>
    <row r="54" spans="1:10" hidden="1" x14ac:dyDescent="0.2">
      <c r="A54" s="84" t="s">
        <v>87</v>
      </c>
      <c r="B54" s="46">
        <v>0</v>
      </c>
      <c r="C54" s="46"/>
      <c r="D54" s="42">
        <v>14680</v>
      </c>
      <c r="E54" s="62">
        <v>0</v>
      </c>
      <c r="F54" s="62">
        <v>0</v>
      </c>
      <c r="G54" s="62">
        <v>0</v>
      </c>
      <c r="H54" s="46">
        <v>14680</v>
      </c>
      <c r="I54" s="46">
        <v>0</v>
      </c>
      <c r="J54" s="46">
        <v>0</v>
      </c>
    </row>
    <row r="55" spans="1:10" hidden="1" x14ac:dyDescent="0.2">
      <c r="A55" s="84" t="s">
        <v>65</v>
      </c>
      <c r="B55" s="46"/>
      <c r="C55" s="46"/>
      <c r="D55" s="42">
        <v>3500</v>
      </c>
      <c r="E55" s="62">
        <v>0</v>
      </c>
      <c r="F55" s="62">
        <v>0</v>
      </c>
      <c r="G55" s="62">
        <v>0</v>
      </c>
      <c r="H55" s="46">
        <v>3500</v>
      </c>
      <c r="I55" s="46">
        <v>0</v>
      </c>
      <c r="J55" s="46">
        <v>0</v>
      </c>
    </row>
    <row r="56" spans="1:10" s="40" customFormat="1" x14ac:dyDescent="0.2">
      <c r="A56" s="22" t="s">
        <v>67</v>
      </c>
      <c r="B56" s="46">
        <v>0</v>
      </c>
      <c r="C56" s="46">
        <v>0</v>
      </c>
      <c r="D56" s="42">
        <v>3000</v>
      </c>
      <c r="E56" s="62">
        <v>0</v>
      </c>
      <c r="F56" s="62">
        <v>0</v>
      </c>
      <c r="G56" s="62">
        <v>0</v>
      </c>
      <c r="H56" s="46">
        <v>3000</v>
      </c>
      <c r="I56" s="46">
        <v>0</v>
      </c>
      <c r="J56" s="46">
        <v>0</v>
      </c>
    </row>
    <row r="57" spans="1:10" x14ac:dyDescent="0.2">
      <c r="A57" s="84" t="s">
        <v>68</v>
      </c>
      <c r="B57" s="46">
        <v>1</v>
      </c>
      <c r="C57" s="46">
        <v>1</v>
      </c>
      <c r="D57" s="42">
        <v>100</v>
      </c>
      <c r="E57" s="62">
        <v>0</v>
      </c>
      <c r="F57" s="62">
        <v>0</v>
      </c>
      <c r="G57" s="62">
        <v>0</v>
      </c>
      <c r="H57" s="46">
        <v>100</v>
      </c>
      <c r="I57" s="46">
        <v>100</v>
      </c>
      <c r="J57" s="46">
        <v>100</v>
      </c>
    </row>
    <row r="58" spans="1:10" x14ac:dyDescent="0.2">
      <c r="A58" s="36" t="s">
        <v>96</v>
      </c>
      <c r="B58" s="137"/>
      <c r="C58" s="137"/>
      <c r="D58" s="74"/>
      <c r="E58" s="75"/>
      <c r="F58" s="75"/>
      <c r="G58" s="75"/>
      <c r="H58" s="49"/>
      <c r="I58" s="49">
        <v>10400</v>
      </c>
      <c r="J58" s="49">
        <v>10400</v>
      </c>
    </row>
    <row r="59" spans="1:10" x14ac:dyDescent="0.2">
      <c r="A59" s="131" t="s">
        <v>97</v>
      </c>
      <c r="B59" s="139"/>
      <c r="C59" s="139"/>
      <c r="D59" s="76"/>
      <c r="E59" s="77"/>
      <c r="F59" s="77"/>
      <c r="G59" s="77"/>
      <c r="H59" s="78"/>
      <c r="I59" s="78">
        <v>124800</v>
      </c>
      <c r="J59" s="78">
        <v>124800</v>
      </c>
    </row>
    <row r="60" spans="1:10" x14ac:dyDescent="0.2">
      <c r="A60" s="2"/>
      <c r="B60" s="3"/>
      <c r="C60" s="3"/>
    </row>
    <row r="61" spans="1:10" x14ac:dyDescent="0.2">
      <c r="A61" s="132" t="s">
        <v>19</v>
      </c>
      <c r="B61" s="135"/>
      <c r="C61" s="135"/>
      <c r="D61" s="133"/>
      <c r="E61" s="134"/>
      <c r="F61" s="134"/>
      <c r="G61" s="134"/>
      <c r="H61" s="135"/>
      <c r="I61" s="135"/>
      <c r="J61" s="135"/>
    </row>
    <row r="62" spans="1:10" x14ac:dyDescent="0.2">
      <c r="A62" s="79" t="s">
        <v>18</v>
      </c>
      <c r="B62" s="46"/>
      <c r="C62" s="46"/>
      <c r="D62" s="42"/>
      <c r="E62" s="62"/>
      <c r="F62" s="62"/>
      <c r="G62" s="62"/>
      <c r="H62" s="46"/>
      <c r="I62" s="46">
        <v>300000</v>
      </c>
      <c r="J62" s="46"/>
    </row>
    <row r="63" spans="1:10" x14ac:dyDescent="0.2">
      <c r="A63" s="79" t="s">
        <v>84</v>
      </c>
      <c r="B63" s="46"/>
      <c r="C63" s="46"/>
      <c r="D63" s="42"/>
      <c r="E63" s="62"/>
      <c r="F63" s="62"/>
      <c r="G63" s="62"/>
      <c r="H63" s="46"/>
      <c r="I63" s="46">
        <v>25000</v>
      </c>
      <c r="J63" s="46"/>
    </row>
    <row r="64" spans="1:10" x14ac:dyDescent="0.2">
      <c r="A64" s="115" t="s">
        <v>17</v>
      </c>
      <c r="B64" s="46"/>
      <c r="C64" s="46"/>
      <c r="D64" s="42"/>
      <c r="E64" s="62"/>
      <c r="F64" s="62"/>
      <c r="G64" s="62"/>
      <c r="H64" s="46"/>
      <c r="I64" s="24">
        <v>325000</v>
      </c>
      <c r="J64" s="46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</sheetData>
  <phoneticPr fontId="43" type="noConversion"/>
  <pageMargins left="1.1811023622047201" right="1.5748031496063" top="1.1811023622047201" bottom="0.78740157480314998" header="0.78740157480314998" footer="0.31496062992126"/>
  <pageSetup paperSize="9" scale="90" orientation="landscape" r:id="rId1"/>
  <rowBreaks count="1" manualBreakCount="1">
    <brk id="2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view="pageBreakPreview" zoomScale="96" zoomScaleNormal="96" zoomScaleSheetLayoutView="70" zoomScalePageLayoutView="96" workbookViewId="0">
      <pane xSplit="2" ySplit="3" topLeftCell="N4" activePane="bottomRight" state="frozen"/>
      <selection activeCell="C12" sqref="C12"/>
      <selection pane="topRight" activeCell="C12" sqref="C12"/>
      <selection pane="bottomLeft" activeCell="C12" sqref="C12"/>
      <selection pane="bottomRight" activeCell="V12" sqref="V12"/>
    </sheetView>
  </sheetViews>
  <sheetFormatPr defaultColWidth="8.5546875" defaultRowHeight="15" x14ac:dyDescent="0.2"/>
  <cols>
    <col min="1" max="1" width="15.44140625" bestFit="1" customWidth="1"/>
    <col min="2" max="2" width="11.88671875" customWidth="1"/>
    <col min="3" max="12" width="8.6640625" customWidth="1"/>
    <col min="13" max="13" width="13.6640625" customWidth="1"/>
    <col min="14" max="15" width="10" customWidth="1"/>
    <col min="16" max="26" width="8.6640625" customWidth="1"/>
  </cols>
  <sheetData>
    <row r="1" spans="1:26" ht="18" customHeight="1" x14ac:dyDescent="0.25">
      <c r="A1" s="279" t="s">
        <v>266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1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1"/>
    </row>
    <row r="2" spans="1:26" ht="18" customHeight="1" x14ac:dyDescent="0.25">
      <c r="A2" s="56" t="s">
        <v>267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23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8" t="s">
        <v>23</v>
      </c>
    </row>
    <row r="3" spans="1:26" ht="16.5" customHeight="1" x14ac:dyDescent="0.2">
      <c r="A3" s="28"/>
      <c r="B3" s="29" t="s">
        <v>0</v>
      </c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</row>
    <row r="4" spans="1:26" ht="16.5" customHeight="1" x14ac:dyDescent="0.2">
      <c r="A4" s="27" t="s">
        <v>75</v>
      </c>
      <c r="B4" s="26">
        <v>795.73519542094004</v>
      </c>
      <c r="C4" s="26">
        <v>92.521792605147269</v>
      </c>
      <c r="D4" s="26">
        <v>52.948334586884499</v>
      </c>
      <c r="E4" s="26">
        <v>33.151844853087582</v>
      </c>
      <c r="F4" s="26">
        <v>33.483363301618454</v>
      </c>
      <c r="G4" s="26">
        <v>33.818196934634642</v>
      </c>
      <c r="H4" s="26">
        <v>34.156378903980993</v>
      </c>
      <c r="I4" s="26">
        <v>34.497942693020796</v>
      </c>
      <c r="J4" s="26">
        <v>34.842922119951012</v>
      </c>
      <c r="K4" s="26">
        <v>35.191351341150522</v>
      </c>
      <c r="L4" s="26">
        <v>35.543264854562018</v>
      </c>
      <c r="M4" s="26">
        <v>35.898697503107641</v>
      </c>
      <c r="N4" s="26">
        <v>36.257684478138721</v>
      </c>
      <c r="O4" s="26">
        <v>36.620261322920101</v>
      </c>
      <c r="P4" s="26">
        <v>36.986463936149306</v>
      </c>
      <c r="Q4" s="26">
        <v>37.356328575510794</v>
      </c>
      <c r="R4" s="26">
        <v>37.729891861265905</v>
      </c>
      <c r="S4" s="26">
        <v>38.107190779878557</v>
      </c>
      <c r="T4" s="26">
        <v>38.488262687677349</v>
      </c>
      <c r="U4" s="26">
        <v>38.873145314554122</v>
      </c>
      <c r="V4" s="26">
        <v>39.261876767699668</v>
      </c>
      <c r="W4" s="26">
        <v>39.654495535376661</v>
      </c>
      <c r="X4" s="26">
        <v>40.051040490730436</v>
      </c>
      <c r="Y4" s="26">
        <v>40.451550895637737</v>
      </c>
      <c r="Z4" s="26">
        <v>40.85606640459411</v>
      </c>
    </row>
    <row r="5" spans="1:26" ht="16.5" customHeight="1" x14ac:dyDescent="0.25">
      <c r="A5" s="64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6" ht="16.5" customHeight="1" x14ac:dyDescent="0.2">
      <c r="A6" s="69" t="s">
        <v>24</v>
      </c>
    </row>
    <row r="7" spans="1:26" ht="16.5" customHeight="1" x14ac:dyDescent="0.2">
      <c r="A7" s="68" t="s">
        <v>76</v>
      </c>
      <c r="B7" s="32"/>
      <c r="C7" s="26">
        <v>798</v>
      </c>
      <c r="D7" s="26">
        <v>798</v>
      </c>
      <c r="E7" s="26">
        <v>805.98</v>
      </c>
      <c r="F7" s="26">
        <v>814.03980000000001</v>
      </c>
      <c r="G7" s="26">
        <v>822.18019800000002</v>
      </c>
      <c r="H7" s="26">
        <v>830.40199998000003</v>
      </c>
      <c r="I7" s="26">
        <v>838.70601997979998</v>
      </c>
      <c r="J7" s="26">
        <v>847.09308017959802</v>
      </c>
      <c r="K7" s="26">
        <v>855.56401098139395</v>
      </c>
      <c r="L7" s="26">
        <v>864.11965109120786</v>
      </c>
      <c r="M7" s="26">
        <v>872.76084760211995</v>
      </c>
      <c r="N7" s="26">
        <v>881.4884560781411</v>
      </c>
      <c r="O7" s="26">
        <v>890.30334063892246</v>
      </c>
      <c r="P7" s="26">
        <v>899.20637404531169</v>
      </c>
      <c r="Q7" s="26">
        <v>908.19843778576478</v>
      </c>
      <c r="R7" s="26">
        <v>917.28042216362246</v>
      </c>
      <c r="S7" s="26">
        <v>926.45322638525863</v>
      </c>
      <c r="T7" s="26">
        <v>935.71775864911126</v>
      </c>
      <c r="U7" s="26">
        <v>945.07493623560242</v>
      </c>
      <c r="V7" s="26">
        <v>954.5256855979585</v>
      </c>
      <c r="W7" s="26">
        <v>964.07094245393807</v>
      </c>
      <c r="X7" s="26">
        <v>973.71165187847748</v>
      </c>
      <c r="Y7" s="26">
        <v>983.44876839726226</v>
      </c>
      <c r="Z7" s="26">
        <v>993.28325608123487</v>
      </c>
    </row>
    <row r="8" spans="1:26" ht="16.5" customHeight="1" x14ac:dyDescent="0.2">
      <c r="A8" s="27" t="s">
        <v>47</v>
      </c>
      <c r="B8" s="32"/>
      <c r="C8" s="26"/>
      <c r="D8" s="26">
        <v>7.98</v>
      </c>
      <c r="E8" s="26">
        <v>8.059800000000001</v>
      </c>
      <c r="F8" s="26">
        <v>8.1403980000000011</v>
      </c>
      <c r="G8" s="26">
        <v>8.2218019800000004</v>
      </c>
      <c r="H8" s="26">
        <v>8.3040199998000013</v>
      </c>
      <c r="I8" s="26">
        <v>8.3870601997980003</v>
      </c>
      <c r="J8" s="26">
        <v>8.4709308017959799</v>
      </c>
      <c r="K8" s="26">
        <v>8.5556401098139396</v>
      </c>
      <c r="L8" s="26">
        <v>8.6411965109120796</v>
      </c>
      <c r="M8" s="26">
        <v>8.7276084760211994</v>
      </c>
      <c r="N8" s="26">
        <v>8.8148845607814117</v>
      </c>
      <c r="O8" s="26">
        <v>8.9030334063892251</v>
      </c>
      <c r="P8" s="26">
        <v>8.9920637404531174</v>
      </c>
      <c r="Q8" s="26">
        <v>9.0819843778576477</v>
      </c>
      <c r="R8" s="26">
        <v>9.1728042216362251</v>
      </c>
      <c r="S8" s="26">
        <v>9.2645322638525869</v>
      </c>
      <c r="T8" s="26">
        <v>9.3571775864911135</v>
      </c>
      <c r="U8" s="26">
        <v>9.4507493623560244</v>
      </c>
      <c r="V8" s="26">
        <v>9.5452568559795861</v>
      </c>
      <c r="W8" s="26">
        <v>9.6407094245393807</v>
      </c>
      <c r="X8" s="26">
        <v>9.7371165187847755</v>
      </c>
      <c r="Y8" s="26">
        <v>9.8344876839726236</v>
      </c>
      <c r="Z8" s="26">
        <v>9.9328325608123489</v>
      </c>
    </row>
    <row r="9" spans="1:26" ht="16.5" customHeight="1" x14ac:dyDescent="0.2">
      <c r="A9" s="27" t="s">
        <v>25</v>
      </c>
      <c r="B9" s="32"/>
      <c r="C9" s="26">
        <v>798</v>
      </c>
      <c r="D9" s="26">
        <v>805.98</v>
      </c>
      <c r="E9" s="26">
        <v>814.03980000000001</v>
      </c>
      <c r="F9" s="26">
        <v>822.18019800000002</v>
      </c>
      <c r="G9" s="26">
        <v>830.40199998000003</v>
      </c>
      <c r="H9" s="26">
        <v>838.70601997979998</v>
      </c>
      <c r="I9" s="26">
        <v>847.09308017959802</v>
      </c>
      <c r="J9" s="26">
        <v>855.56401098139395</v>
      </c>
      <c r="K9" s="26">
        <v>864.11965109120786</v>
      </c>
      <c r="L9" s="26">
        <v>872.76084760211995</v>
      </c>
      <c r="M9" s="26">
        <v>881.4884560781411</v>
      </c>
      <c r="N9" s="26">
        <v>890.30334063892246</v>
      </c>
      <c r="O9" s="26">
        <v>899.20637404531169</v>
      </c>
      <c r="P9" s="26">
        <v>908.19843778576478</v>
      </c>
      <c r="Q9" s="26">
        <v>917.28042216362246</v>
      </c>
      <c r="R9" s="26">
        <v>926.45322638525863</v>
      </c>
      <c r="S9" s="26">
        <v>935.71775864911126</v>
      </c>
      <c r="T9" s="26">
        <v>945.07493623560242</v>
      </c>
      <c r="U9" s="26">
        <v>954.5256855979585</v>
      </c>
      <c r="V9" s="26">
        <v>964.07094245393807</v>
      </c>
      <c r="W9" s="26">
        <v>973.71165187847748</v>
      </c>
      <c r="X9" s="26">
        <v>983.44876839726226</v>
      </c>
      <c r="Y9" s="26">
        <v>993.28325608123487</v>
      </c>
      <c r="Z9" s="26">
        <v>1003.2160886420472</v>
      </c>
    </row>
    <row r="10" spans="1:26" ht="16.5" customHeight="1" x14ac:dyDescent="0.2">
      <c r="A10" s="27" t="s">
        <v>193</v>
      </c>
      <c r="B10" s="184"/>
      <c r="C10" s="26" t="s">
        <v>282</v>
      </c>
      <c r="D10" s="26">
        <v>805.98</v>
      </c>
      <c r="E10" s="26">
        <v>814.03980000000001</v>
      </c>
      <c r="F10" s="26">
        <v>822.18019800000002</v>
      </c>
      <c r="G10" s="26">
        <v>830.40199998000003</v>
      </c>
      <c r="H10" s="26">
        <v>838.70601997979998</v>
      </c>
      <c r="I10" s="26">
        <v>847.09308017959802</v>
      </c>
      <c r="J10" s="26">
        <v>855.56401098139395</v>
      </c>
      <c r="K10" s="26">
        <v>864.11965109120786</v>
      </c>
      <c r="L10" s="26">
        <v>872.76084760211995</v>
      </c>
      <c r="M10" s="26">
        <v>881.4884560781411</v>
      </c>
      <c r="N10" s="26">
        <v>890.30334063892246</v>
      </c>
      <c r="O10" s="26">
        <v>899.20637404531169</v>
      </c>
      <c r="P10" s="26">
        <v>908.19843778576478</v>
      </c>
      <c r="Q10" s="26">
        <v>917.28042216362246</v>
      </c>
      <c r="R10" s="26">
        <v>926.45322638525863</v>
      </c>
      <c r="S10" s="26">
        <v>935.71775864911126</v>
      </c>
      <c r="T10" s="26">
        <v>945.07493623560242</v>
      </c>
      <c r="U10" s="26">
        <v>954.5256855979585</v>
      </c>
      <c r="V10" s="26">
        <v>964.07094245393807</v>
      </c>
      <c r="W10" s="26">
        <v>973.71165187847748</v>
      </c>
      <c r="X10" s="26">
        <v>983.44876839726226</v>
      </c>
      <c r="Y10" s="26">
        <v>993.28325608123487</v>
      </c>
      <c r="Z10" s="26">
        <v>1003.2160886420472</v>
      </c>
    </row>
    <row r="11" spans="1:26" ht="16.5" customHeight="1" x14ac:dyDescent="0.2">
      <c r="A11" s="183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6" ht="16.5" customHeight="1" x14ac:dyDescent="0.25">
      <c r="A12" s="230" t="s">
        <v>229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302"/>
      <c r="U12" s="303"/>
      <c r="V12" s="304"/>
      <c r="W12" s="304"/>
      <c r="X12" s="304"/>
      <c r="Y12" s="304"/>
      <c r="Z12" s="304"/>
    </row>
    <row r="13" spans="1:26" ht="16.5" customHeight="1" x14ac:dyDescent="0.2">
      <c r="A13" s="59" t="s">
        <v>169</v>
      </c>
      <c r="B13" s="60"/>
      <c r="C13" s="61">
        <v>40.927703294845635</v>
      </c>
      <c r="D13" s="66" t="s">
        <v>46</v>
      </c>
      <c r="E13" s="65"/>
      <c r="F13" s="70"/>
      <c r="G13" s="70"/>
      <c r="H13" s="70"/>
      <c r="I13" s="70"/>
      <c r="J13" s="70"/>
      <c r="K13" s="70"/>
      <c r="L13" s="70"/>
      <c r="M13" s="60"/>
      <c r="N13" s="266">
        <v>40.927703294845635</v>
      </c>
      <c r="O13" s="267" t="s">
        <v>46</v>
      </c>
      <c r="P13" s="65"/>
      <c r="Q13" s="70"/>
      <c r="R13" s="70"/>
      <c r="S13" s="70"/>
      <c r="T13" s="70"/>
    </row>
    <row r="14" spans="1:26" ht="16.5" customHeight="1" x14ac:dyDescent="0.2">
      <c r="A14" s="59" t="s">
        <v>170</v>
      </c>
      <c r="B14" s="60"/>
      <c r="C14" s="61">
        <v>124.02056905659524</v>
      </c>
      <c r="D14" s="66" t="s">
        <v>46</v>
      </c>
      <c r="E14" s="65"/>
      <c r="M14" s="60"/>
      <c r="N14" s="266">
        <v>124.02056905659524</v>
      </c>
      <c r="O14" s="267" t="s">
        <v>46</v>
      </c>
      <c r="P14" s="65"/>
    </row>
    <row r="15" spans="1:26" s="164" customFormat="1" ht="14.1" customHeight="1" thickBot="1" x14ac:dyDescent="0.25">
      <c r="A15" s="269"/>
      <c r="B15" s="270"/>
      <c r="C15" s="316"/>
      <c r="D15" s="271"/>
      <c r="E15" s="270"/>
      <c r="N15" s="317"/>
    </row>
    <row r="16" spans="1:26" s="253" customFormat="1" ht="45.75" customHeight="1" thickBot="1" x14ac:dyDescent="0.25">
      <c r="A16" s="306"/>
      <c r="B16" s="307"/>
      <c r="C16" s="362" t="s">
        <v>272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4"/>
    </row>
    <row r="17" spans="1:16" s="277" customFormat="1" ht="30.95" customHeight="1" thickBot="1" x14ac:dyDescent="0.25">
      <c r="A17" s="278"/>
      <c r="B17" s="278"/>
      <c r="C17" s="372" t="s">
        <v>199</v>
      </c>
      <c r="D17" s="373"/>
      <c r="E17" s="370">
        <v>1</v>
      </c>
      <c r="F17" s="377"/>
      <c r="G17" s="370">
        <v>1</v>
      </c>
      <c r="H17" s="371"/>
      <c r="I17" s="380">
        <v>2</v>
      </c>
      <c r="J17" s="371"/>
      <c r="K17" s="380">
        <v>2</v>
      </c>
      <c r="L17" s="371"/>
      <c r="M17" s="384" t="s">
        <v>269</v>
      </c>
      <c r="N17" s="385"/>
      <c r="O17" s="385"/>
      <c r="P17" s="386"/>
    </row>
    <row r="18" spans="1:16" ht="38.25" customHeight="1" thickBot="1" x14ac:dyDescent="0.25">
      <c r="A18" s="40"/>
      <c r="B18" s="40"/>
      <c r="C18" s="374"/>
      <c r="D18" s="375"/>
      <c r="E18" s="368" t="s">
        <v>264</v>
      </c>
      <c r="F18" s="376"/>
      <c r="G18" s="368" t="s">
        <v>195</v>
      </c>
      <c r="H18" s="369"/>
      <c r="I18" s="381" t="s">
        <v>264</v>
      </c>
      <c r="J18" s="376"/>
      <c r="K18" s="368" t="s">
        <v>195</v>
      </c>
      <c r="L18" s="369"/>
      <c r="M18" s="382" t="s">
        <v>270</v>
      </c>
      <c r="N18" s="383"/>
      <c r="O18" s="378" t="s">
        <v>271</v>
      </c>
      <c r="P18" s="379"/>
    </row>
    <row r="19" spans="1:16" x14ac:dyDescent="0.2">
      <c r="A19" s="40"/>
      <c r="B19" s="40"/>
      <c r="C19" s="397" t="s">
        <v>200</v>
      </c>
      <c r="D19" s="398"/>
      <c r="E19" s="365">
        <v>0</v>
      </c>
      <c r="F19" s="366"/>
      <c r="G19" s="365">
        <v>798</v>
      </c>
      <c r="H19" s="367"/>
      <c r="I19" s="360">
        <v>310.33333333333331</v>
      </c>
      <c r="J19" s="361"/>
      <c r="K19" s="354">
        <v>487.66666666666669</v>
      </c>
      <c r="L19" s="355"/>
      <c r="M19" s="350">
        <v>8.2473678422635839</v>
      </c>
      <c r="N19" s="351"/>
      <c r="O19" s="391">
        <v>6.0984940082583377</v>
      </c>
      <c r="P19" s="392"/>
    </row>
    <row r="20" spans="1:16" x14ac:dyDescent="0.2">
      <c r="C20" s="399" t="s">
        <v>201</v>
      </c>
      <c r="D20" s="400"/>
      <c r="E20" s="365">
        <v>0</v>
      </c>
      <c r="F20" s="366"/>
      <c r="G20" s="365">
        <v>798</v>
      </c>
      <c r="H20" s="367"/>
      <c r="I20" s="360">
        <v>354.66666666666663</v>
      </c>
      <c r="J20" s="361"/>
      <c r="K20" s="354">
        <v>443.33333333333337</v>
      </c>
      <c r="L20" s="355"/>
      <c r="M20" s="350">
        <v>8.2473678422635839</v>
      </c>
      <c r="N20" s="351"/>
      <c r="O20" s="391">
        <v>5.7915120319718731</v>
      </c>
      <c r="P20" s="392"/>
    </row>
    <row r="21" spans="1:16" x14ac:dyDescent="0.2">
      <c r="C21" s="399" t="s">
        <v>202</v>
      </c>
      <c r="D21" s="400"/>
      <c r="E21" s="365">
        <v>0</v>
      </c>
      <c r="F21" s="366"/>
      <c r="G21" s="365">
        <v>798</v>
      </c>
      <c r="H21" s="367"/>
      <c r="I21" s="360">
        <v>398.99999999999994</v>
      </c>
      <c r="J21" s="361"/>
      <c r="K21" s="354">
        <v>399.00000000000006</v>
      </c>
      <c r="L21" s="355"/>
      <c r="M21" s="350">
        <v>8.2473678422635839</v>
      </c>
      <c r="N21" s="351"/>
      <c r="O21" s="391">
        <v>5.4845300556854086</v>
      </c>
      <c r="P21" s="392"/>
    </row>
    <row r="22" spans="1:16" x14ac:dyDescent="0.2">
      <c r="C22" s="399" t="s">
        <v>203</v>
      </c>
      <c r="D22" s="400"/>
      <c r="E22" s="365">
        <v>0</v>
      </c>
      <c r="F22" s="366"/>
      <c r="G22" s="365">
        <v>798</v>
      </c>
      <c r="H22" s="367"/>
      <c r="I22" s="360">
        <v>443.33333333333326</v>
      </c>
      <c r="J22" s="361"/>
      <c r="K22" s="354">
        <v>354.66666666666674</v>
      </c>
      <c r="L22" s="355"/>
      <c r="M22" s="350">
        <v>8.2473678422635839</v>
      </c>
      <c r="N22" s="351"/>
      <c r="O22" s="391">
        <v>5.1775480793989459</v>
      </c>
      <c r="P22" s="392"/>
    </row>
    <row r="23" spans="1:16" x14ac:dyDescent="0.2">
      <c r="C23" s="399" t="s">
        <v>204</v>
      </c>
      <c r="D23" s="400"/>
      <c r="E23" s="365">
        <v>0</v>
      </c>
      <c r="F23" s="366"/>
      <c r="G23" s="365">
        <v>798</v>
      </c>
      <c r="H23" s="367"/>
      <c r="I23" s="360">
        <v>487.66666666666657</v>
      </c>
      <c r="J23" s="361"/>
      <c r="K23" s="354">
        <v>310.33333333333343</v>
      </c>
      <c r="L23" s="355"/>
      <c r="M23" s="350">
        <v>8.2473678422635839</v>
      </c>
      <c r="N23" s="351"/>
      <c r="O23" s="391">
        <v>4.8705661031124814</v>
      </c>
      <c r="P23" s="392"/>
    </row>
    <row r="24" spans="1:16" x14ac:dyDescent="0.2">
      <c r="C24" s="399" t="s">
        <v>205</v>
      </c>
      <c r="D24" s="400"/>
      <c r="E24" s="365">
        <v>0</v>
      </c>
      <c r="F24" s="366"/>
      <c r="G24" s="365">
        <v>798</v>
      </c>
      <c r="H24" s="367"/>
      <c r="I24" s="360">
        <v>531.99999999999989</v>
      </c>
      <c r="J24" s="361"/>
      <c r="K24" s="354">
        <v>266.00000000000011</v>
      </c>
      <c r="L24" s="355"/>
      <c r="M24" s="350">
        <v>8.2473678422635839</v>
      </c>
      <c r="N24" s="351"/>
      <c r="O24" s="391">
        <v>4.5635841268260178</v>
      </c>
      <c r="P24" s="392"/>
    </row>
    <row r="25" spans="1:16" x14ac:dyDescent="0.2">
      <c r="C25" s="399" t="s">
        <v>206</v>
      </c>
      <c r="D25" s="400"/>
      <c r="E25" s="365">
        <v>44.333333333333336</v>
      </c>
      <c r="F25" s="366"/>
      <c r="G25" s="365">
        <v>753.66666666666663</v>
      </c>
      <c r="H25" s="367"/>
      <c r="I25" s="360">
        <v>576.33333333333326</v>
      </c>
      <c r="J25" s="361"/>
      <c r="K25" s="354">
        <v>221.66666666666674</v>
      </c>
      <c r="L25" s="355"/>
      <c r="M25" s="350">
        <v>7.9403858659771194</v>
      </c>
      <c r="N25" s="351"/>
      <c r="O25" s="391">
        <v>4.2566021505395542</v>
      </c>
      <c r="P25" s="392"/>
    </row>
    <row r="26" spans="1:16" x14ac:dyDescent="0.2">
      <c r="C26" s="399" t="s">
        <v>207</v>
      </c>
      <c r="D26" s="400"/>
      <c r="E26" s="365">
        <v>88.666666666666671</v>
      </c>
      <c r="F26" s="366"/>
      <c r="G26" s="365">
        <v>709.33333333333337</v>
      </c>
      <c r="H26" s="367"/>
      <c r="I26" s="360">
        <v>620.66666666666663</v>
      </c>
      <c r="J26" s="361"/>
      <c r="K26" s="354">
        <v>177.33333333333337</v>
      </c>
      <c r="L26" s="355"/>
      <c r="M26" s="350">
        <v>7.6334038896906558</v>
      </c>
      <c r="N26" s="351"/>
      <c r="O26" s="391">
        <v>3.9496201742530901</v>
      </c>
      <c r="P26" s="392"/>
    </row>
    <row r="27" spans="1:16" x14ac:dyDescent="0.2">
      <c r="C27" s="399" t="s">
        <v>208</v>
      </c>
      <c r="D27" s="400"/>
      <c r="E27" s="365">
        <v>133</v>
      </c>
      <c r="F27" s="366"/>
      <c r="G27" s="365">
        <v>665</v>
      </c>
      <c r="H27" s="367"/>
      <c r="I27" s="360">
        <v>665</v>
      </c>
      <c r="J27" s="361"/>
      <c r="K27" s="354">
        <v>133</v>
      </c>
      <c r="L27" s="355"/>
      <c r="M27" s="350">
        <v>7.3264219134041904</v>
      </c>
      <c r="N27" s="351"/>
      <c r="O27" s="391">
        <v>3.6426381979666265</v>
      </c>
      <c r="P27" s="392"/>
    </row>
    <row r="28" spans="1:16" x14ac:dyDescent="0.2">
      <c r="C28" s="399" t="s">
        <v>209</v>
      </c>
      <c r="D28" s="400"/>
      <c r="E28" s="365">
        <v>177.33333333333334</v>
      </c>
      <c r="F28" s="366"/>
      <c r="G28" s="365">
        <v>620.66666666666663</v>
      </c>
      <c r="H28" s="367"/>
      <c r="I28" s="360">
        <v>709.33333333333337</v>
      </c>
      <c r="J28" s="361"/>
      <c r="K28" s="354">
        <v>88.666666666666629</v>
      </c>
      <c r="L28" s="355"/>
      <c r="M28" s="350">
        <v>7.0194399371177276</v>
      </c>
      <c r="N28" s="351"/>
      <c r="O28" s="391">
        <v>3.3356562216801624</v>
      </c>
      <c r="P28" s="392"/>
    </row>
    <row r="29" spans="1:16" x14ac:dyDescent="0.2">
      <c r="C29" s="399" t="s">
        <v>210</v>
      </c>
      <c r="D29" s="400"/>
      <c r="E29" s="365">
        <v>221.66666666666669</v>
      </c>
      <c r="F29" s="366"/>
      <c r="G29" s="365">
        <v>576.33333333333326</v>
      </c>
      <c r="H29" s="367"/>
      <c r="I29" s="360">
        <v>753.66666666666674</v>
      </c>
      <c r="J29" s="361"/>
      <c r="K29" s="354">
        <v>44.333333333333258</v>
      </c>
      <c r="L29" s="355"/>
      <c r="M29" s="350">
        <v>6.7124579608312631</v>
      </c>
      <c r="N29" s="351"/>
      <c r="O29" s="391">
        <v>3.0286742453936983</v>
      </c>
      <c r="P29" s="392"/>
    </row>
    <row r="30" spans="1:16" ht="15.75" thickBot="1" x14ac:dyDescent="0.25">
      <c r="C30" s="387" t="s">
        <v>211</v>
      </c>
      <c r="D30" s="388"/>
      <c r="E30" s="393">
        <v>266</v>
      </c>
      <c r="F30" s="394"/>
      <c r="G30" s="393">
        <v>532</v>
      </c>
      <c r="H30" s="401"/>
      <c r="I30" s="360">
        <v>805.98000000000013</v>
      </c>
      <c r="J30" s="361"/>
      <c r="K30" s="356">
        <v>0</v>
      </c>
      <c r="L30" s="357"/>
      <c r="M30" s="350">
        <v>6.4054759845448013</v>
      </c>
      <c r="N30" s="351"/>
      <c r="O30" s="391">
        <v>2.7489091917983077</v>
      </c>
      <c r="P30" s="392"/>
    </row>
    <row r="31" spans="1:16" ht="15.75" thickBot="1" x14ac:dyDescent="0.25">
      <c r="C31" s="389" t="s">
        <v>171</v>
      </c>
      <c r="D31" s="390"/>
      <c r="E31" s="395">
        <v>266</v>
      </c>
      <c r="F31" s="396"/>
      <c r="G31" s="395">
        <v>532</v>
      </c>
      <c r="H31" s="402"/>
      <c r="I31" s="352">
        <v>805.98000000000013</v>
      </c>
      <c r="J31" s="353"/>
      <c r="K31" s="358">
        <v>0</v>
      </c>
      <c r="L31" s="359"/>
      <c r="M31" s="405">
        <v>92.521792605147269</v>
      </c>
      <c r="N31" s="406"/>
      <c r="O31" s="403">
        <v>52.948334586884499</v>
      </c>
      <c r="P31" s="404"/>
    </row>
    <row r="32" spans="1:16" x14ac:dyDescent="0.2">
      <c r="A32" s="164"/>
      <c r="C32" s="21"/>
      <c r="D32" s="21"/>
      <c r="E32" s="21"/>
      <c r="G32" s="40"/>
    </row>
  </sheetData>
  <mergeCells count="104">
    <mergeCell ref="G29:H29"/>
    <mergeCell ref="G30:H30"/>
    <mergeCell ref="G31:H31"/>
    <mergeCell ref="G24:H24"/>
    <mergeCell ref="G25:H25"/>
    <mergeCell ref="G26:H26"/>
    <mergeCell ref="G27:H27"/>
    <mergeCell ref="G28:H28"/>
    <mergeCell ref="O30:P30"/>
    <mergeCell ref="O31:P31"/>
    <mergeCell ref="M29:N29"/>
    <mergeCell ref="M30:N30"/>
    <mergeCell ref="M31:N31"/>
    <mergeCell ref="I29:J29"/>
    <mergeCell ref="I30:J30"/>
    <mergeCell ref="M24:N24"/>
    <mergeCell ref="M25:N25"/>
    <mergeCell ref="M26:N26"/>
    <mergeCell ref="M27:N27"/>
    <mergeCell ref="M28:N28"/>
    <mergeCell ref="I27:J27"/>
    <mergeCell ref="I28:J28"/>
    <mergeCell ref="E24:F24"/>
    <mergeCell ref="E25:F25"/>
    <mergeCell ref="E26:F26"/>
    <mergeCell ref="E27:F27"/>
    <mergeCell ref="E28:F28"/>
    <mergeCell ref="C24:D24"/>
    <mergeCell ref="C25:D25"/>
    <mergeCell ref="C26:D26"/>
    <mergeCell ref="C27:D27"/>
    <mergeCell ref="C28:D28"/>
    <mergeCell ref="C30:D30"/>
    <mergeCell ref="C31:D31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E29:F29"/>
    <mergeCell ref="E30:F30"/>
    <mergeCell ref="E31:F31"/>
    <mergeCell ref="C19:D19"/>
    <mergeCell ref="C20:D20"/>
    <mergeCell ref="C21:D21"/>
    <mergeCell ref="C22:D22"/>
    <mergeCell ref="C23:D23"/>
    <mergeCell ref="E22:F22"/>
    <mergeCell ref="E23:F23"/>
    <mergeCell ref="C29:D29"/>
    <mergeCell ref="C16:P16"/>
    <mergeCell ref="E19:F19"/>
    <mergeCell ref="E20:F20"/>
    <mergeCell ref="G20:H20"/>
    <mergeCell ref="E21:F21"/>
    <mergeCell ref="G21:H21"/>
    <mergeCell ref="G22:H22"/>
    <mergeCell ref="G23:H23"/>
    <mergeCell ref="G18:H18"/>
    <mergeCell ref="G17:H17"/>
    <mergeCell ref="C17:D18"/>
    <mergeCell ref="E18:F18"/>
    <mergeCell ref="E17:F17"/>
    <mergeCell ref="G19:H19"/>
    <mergeCell ref="O18:P18"/>
    <mergeCell ref="I19:J19"/>
    <mergeCell ref="M22:N22"/>
    <mergeCell ref="M23:N23"/>
    <mergeCell ref="I17:J17"/>
    <mergeCell ref="K17:L17"/>
    <mergeCell ref="I18:J18"/>
    <mergeCell ref="K18:L18"/>
    <mergeCell ref="M18:N18"/>
    <mergeCell ref="M17:P17"/>
    <mergeCell ref="M19:N19"/>
    <mergeCell ref="M20:N20"/>
    <mergeCell ref="M21:N21"/>
    <mergeCell ref="I31:J31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I20:J20"/>
    <mergeCell ref="I21:J21"/>
    <mergeCell ref="I22:J22"/>
    <mergeCell ref="I23:J23"/>
    <mergeCell ref="I24:J24"/>
    <mergeCell ref="I25:J25"/>
    <mergeCell ref="I26:J26"/>
  </mergeCells>
  <phoneticPr fontId="43" type="noConversion"/>
  <pageMargins left="1.1811023622047201" right="1.5748031496063" top="1.1811023622047201" bottom="0.78740157480314998" header="0.78740157480314998" footer="0.31496062992126"/>
  <pageSetup paperSize="9" scale="70" orientation="landscape" r:id="rId1"/>
  <colBreaks count="2" manualBreakCount="2">
    <brk id="13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22</vt:i4>
      </vt:variant>
    </vt:vector>
  </HeadingPairs>
  <TitlesOfParts>
    <vt:vector size="36" baseType="lpstr">
      <vt:lpstr>P1A-CONTRAPRESTAÇÃO</vt:lpstr>
      <vt:lpstr>P1-FONTES</vt:lpstr>
      <vt:lpstr>P2A-LUMINARIAS</vt:lpstr>
      <vt:lpstr>P2-INVESTIMENTOS</vt:lpstr>
      <vt:lpstr>P2B-MOBILIARIO</vt:lpstr>
      <vt:lpstr>P2C-AMORTIZAÇÃO</vt:lpstr>
      <vt:lpstr>P3-CUSTOS</vt:lpstr>
      <vt:lpstr>P3A-DESPESAS CUSTOS</vt:lpstr>
      <vt:lpstr>P3B-CRONOGRAMA E ENERGIA</vt:lpstr>
      <vt:lpstr>P3C-TARIFA </vt:lpstr>
      <vt:lpstr>P3C-SEGUROS</vt:lpstr>
      <vt:lpstr>P4-DRE</vt:lpstr>
      <vt:lpstr>P5-FLUXO PROJETO</vt:lpstr>
      <vt:lpstr>PONTOS</vt:lpstr>
      <vt:lpstr>'P1A-CONTRAPRESTAÇÃO'!Area_de_impressao</vt:lpstr>
      <vt:lpstr>'P2A-LUMINARIAS'!Area_de_impressao</vt:lpstr>
      <vt:lpstr>'P2B-MOBILIARIO'!Area_de_impressao</vt:lpstr>
      <vt:lpstr>'P2C-AMORTIZAÇÃO'!Area_de_impressao</vt:lpstr>
      <vt:lpstr>'P2-INVESTIMENTOS'!Area_de_impressao</vt:lpstr>
      <vt:lpstr>'P3A-DESPESAS CUSTOS'!Area_de_impressao</vt:lpstr>
      <vt:lpstr>'P3B-CRONOGRAMA E ENERGIA'!Area_de_impressao</vt:lpstr>
      <vt:lpstr>'P3C-SEGUROS'!Area_de_impressao</vt:lpstr>
      <vt:lpstr>'P3C-TARIFA '!Area_de_impressao</vt:lpstr>
      <vt:lpstr>'P3-CUSTOS'!Area_de_impressao</vt:lpstr>
      <vt:lpstr>'P4-DRE'!Area_de_impressao</vt:lpstr>
      <vt:lpstr>'P5-FLUXO PROJETO'!Area_de_impressao</vt:lpstr>
      <vt:lpstr>'P1-FONTES'!Titulos_de_impressao</vt:lpstr>
      <vt:lpstr>'P2B-MOBILIARIO'!Titulos_de_impressao</vt:lpstr>
      <vt:lpstr>'P2C-AMORTIZAÇÃO'!Titulos_de_impressao</vt:lpstr>
      <vt:lpstr>'P2-INVESTIMENTOS'!Titulos_de_impressao</vt:lpstr>
      <vt:lpstr>'P3A-DESPESAS CUSTOS'!Titulos_de_impressao</vt:lpstr>
      <vt:lpstr>'P3B-CRONOGRAMA E ENERGIA'!Titulos_de_impressao</vt:lpstr>
      <vt:lpstr>'P3C-SEGUROS'!Titulos_de_impressao</vt:lpstr>
      <vt:lpstr>'P3-CUSTOS'!Titulos_de_impressao</vt:lpstr>
      <vt:lpstr>'P4-DRE'!Titulos_de_impressao</vt:lpstr>
      <vt:lpstr>'P5-FLUXO PROJETO'!Titulos_de_impressao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</dc:creator>
  <cp:lastModifiedBy>Cliente</cp:lastModifiedBy>
  <cp:lastPrinted>2017-03-13T23:25:10Z</cp:lastPrinted>
  <dcterms:created xsi:type="dcterms:W3CDTF">2016-02-03T14:06:54Z</dcterms:created>
  <dcterms:modified xsi:type="dcterms:W3CDTF">2022-06-29T18:52:09Z</dcterms:modified>
</cp:coreProperties>
</file>